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MA8.24\CMA検証\検証\"/>
    </mc:Choice>
  </mc:AlternateContent>
  <xr:revisionPtr revIDLastSave="0" documentId="13_ncr:1_{53DD6344-DA09-47A4-BF49-858C106EA062}" xr6:coauthVersionLast="47" xr6:coauthVersionMax="47" xr10:uidLastSave="{00000000-0000-0000-0000-000000000000}"/>
  <bookViews>
    <workbookView xWindow="1065" yWindow="180" windowWidth="19170" windowHeight="1054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" l="1"/>
  <c r="F59" i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L13" i="1" l="1"/>
  <c r="O13" i="1" s="1"/>
  <c r="I13" i="1" s="1"/>
  <c r="K13" i="1"/>
  <c r="N13" i="1" s="1"/>
  <c r="H13" i="1" s="1"/>
  <c r="G12" i="1"/>
  <c r="J13" i="1" l="1"/>
  <c r="M13" i="1" s="1"/>
  <c r="G13" i="1" s="1"/>
  <c r="L14" i="1"/>
  <c r="O14" i="1" s="1"/>
  <c r="I14" i="1" s="1"/>
  <c r="J14" i="1" l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<sst xmlns="http://schemas.openxmlformats.org/spreadsheetml/2006/main" count="200" uniqueCount="102">
  <si>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</si>
  <si>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</si>
  <si>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</si>
  <si>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</si>
  <si>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</si>
  <si>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</si>
  <si>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</si>
  <si>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</si>
  <si>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</si>
  <si>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</si>
  <si>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</si>
  <si>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</si>
  <si>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</si>
  <si>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</si>
  <si>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</si>
  <si>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</si>
  <si>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</si>
  <si>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</si>
  <si>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</si>
  <si>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</si>
  <si>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</si>
  <si>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</si>
  <si>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</si>
  <si>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</si>
  <si>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</si>
  <si>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</si>
  <si>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</si>
  <si>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</si>
  <si>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</si>
  <si>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</si>
  <si>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</si>
  <si>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</si>
  <si>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</si>
  <si>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</si>
  <si>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</si>
  <si>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</si>
  <si>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</si>
  <si>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</si>
  <si>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</si>
  <si>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</si>
  <si>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</si>
  <si>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</si>
  <si>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</si>
  <si>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</si>
  <si>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</si>
  <si>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</si>
  <si>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</si>
  <si>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</si>
  <si>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</si>
  <si>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1 、</t>
    <phoneticPr fontId="1"/>
  </si>
  <si>
    <t>２、</t>
    <phoneticPr fontId="1"/>
  </si>
  <si>
    <t>３、</t>
    <phoneticPr fontId="1"/>
  </si>
  <si>
    <t>４、</t>
    <phoneticPr fontId="1"/>
  </si>
  <si>
    <t>１３、</t>
    <phoneticPr fontId="1"/>
  </si>
  <si>
    <t>15分足</t>
    <rPh sb="2" eb="3">
      <t>ブン</t>
    </rPh>
    <rPh sb="3" eb="4">
      <t>アシ</t>
    </rPh>
    <phoneticPr fontId="1"/>
  </si>
  <si>
    <t>3rd</t>
  </si>
  <si>
    <t>15S足</t>
    <rPh sb="3" eb="4">
      <t>アシ</t>
    </rPh>
    <phoneticPr fontId="1"/>
  </si>
  <si>
    <t>１ｓｔ</t>
    <phoneticPr fontId="1"/>
  </si>
  <si>
    <t>２０、</t>
    <phoneticPr fontId="1"/>
  </si>
  <si>
    <t>６、</t>
    <phoneticPr fontId="1"/>
  </si>
  <si>
    <t>１４、</t>
    <phoneticPr fontId="1"/>
  </si>
  <si>
    <t>１７、</t>
    <phoneticPr fontId="1"/>
  </si>
  <si>
    <t>１８、</t>
    <phoneticPr fontId="1"/>
  </si>
  <si>
    <t>１９、</t>
    <phoneticPr fontId="1"/>
  </si>
  <si>
    <t>高値　安値　高値　安値　付けてます。</t>
    <rPh sb="0" eb="2">
      <t>タカネ</t>
    </rPh>
    <rPh sb="3" eb="5">
      <t>ヤスネ</t>
    </rPh>
    <rPh sb="6" eb="8">
      <t>タカネ</t>
    </rPh>
    <rPh sb="9" eb="11">
      <t>ヤスネ</t>
    </rPh>
    <rPh sb="12" eb="13">
      <t>ツ</t>
    </rPh>
    <phoneticPr fontId="1"/>
  </si>
  <si>
    <t>キレイ　とは　言えないと思いますが</t>
    <rPh sb="7" eb="8">
      <t>イ</t>
    </rPh>
    <rPh sb="12" eb="13">
      <t>オモ</t>
    </rPh>
    <phoneticPr fontId="1"/>
  </si>
  <si>
    <t>チャネルへの　タッチが　分かり難いです。</t>
    <rPh sb="12" eb="13">
      <t>ワ</t>
    </rPh>
    <rPh sb="15" eb="16">
      <t>ニク</t>
    </rPh>
    <phoneticPr fontId="1"/>
  </si>
  <si>
    <t>ちょっと　小さいですし</t>
    <rPh sb="5" eb="6">
      <t>チイ</t>
    </rPh>
    <phoneticPr fontId="1"/>
  </si>
  <si>
    <t>タッチが　分かり難い。</t>
    <rPh sb="5" eb="6">
      <t>ワ</t>
    </rPh>
    <rPh sb="8" eb="9">
      <t>ニク</t>
    </rPh>
    <phoneticPr fontId="1"/>
  </si>
  <si>
    <t>キレイ　とは　思いませんが</t>
    <rPh sb="7" eb="8">
      <t>オモ</t>
    </rPh>
    <phoneticPr fontId="1"/>
  </si>
  <si>
    <t>ななめ上げの　もみ合いで</t>
    <rPh sb="3" eb="4">
      <t>ア</t>
    </rPh>
    <rPh sb="9" eb="10">
      <t>ア</t>
    </rPh>
    <phoneticPr fontId="1"/>
  </si>
  <si>
    <t>良いと　思っています。</t>
    <rPh sb="0" eb="1">
      <t>ヨ</t>
    </rPh>
    <rPh sb="4" eb="5">
      <t>オモ</t>
    </rPh>
    <phoneticPr fontId="1"/>
  </si>
  <si>
    <t>これは　キレイな　方でしょうか。</t>
    <rPh sb="9" eb="10">
      <t>ホウ</t>
    </rPh>
    <phoneticPr fontId="1"/>
  </si>
  <si>
    <t>これは　ななめ上げの　もみ合いが　それなりで</t>
    <rPh sb="7" eb="8">
      <t>ア</t>
    </rPh>
    <rPh sb="13" eb="14">
      <t>ア</t>
    </rPh>
    <phoneticPr fontId="1"/>
  </si>
  <si>
    <t>良いのか　と　思いましたが</t>
    <rPh sb="0" eb="1">
      <t>ヨ</t>
    </rPh>
    <rPh sb="7" eb="8">
      <t>オモ</t>
    </rPh>
    <phoneticPr fontId="1"/>
  </si>
  <si>
    <t>抜けてからも　もみ合いが　継続。</t>
    <rPh sb="0" eb="1">
      <t>ヌ</t>
    </rPh>
    <rPh sb="9" eb="10">
      <t>ア</t>
    </rPh>
    <rPh sb="13" eb="15">
      <t>ケイゾク</t>
    </rPh>
    <phoneticPr fontId="1"/>
  </si>
  <si>
    <t>１０、</t>
    <phoneticPr fontId="1"/>
  </si>
  <si>
    <t>これは　キレイ　と</t>
    <phoneticPr fontId="1"/>
  </si>
  <si>
    <t>思いました。</t>
    <rPh sb="0" eb="1">
      <t>オモ</t>
    </rPh>
    <phoneticPr fontId="1"/>
  </si>
  <si>
    <t>１１、</t>
    <phoneticPr fontId="1"/>
  </si>
  <si>
    <t>まあまあ　と　思いましたが</t>
    <rPh sb="7" eb="8">
      <t>オモ</t>
    </rPh>
    <phoneticPr fontId="1"/>
  </si>
  <si>
    <t>小さい　でしょうか。</t>
    <rPh sb="0" eb="1">
      <t>チイ</t>
    </rPh>
    <phoneticPr fontId="1"/>
  </si>
  <si>
    <t>これも　まあまあ　と</t>
    <phoneticPr fontId="1"/>
  </si>
  <si>
    <t>まあまあ　と　思いました。</t>
    <rPh sb="7" eb="8">
      <t>オモ</t>
    </rPh>
    <phoneticPr fontId="1"/>
  </si>
  <si>
    <t>これは　キレイ　と　思いましたが</t>
    <rPh sb="10" eb="11">
      <t>オモ</t>
    </rPh>
    <phoneticPr fontId="1"/>
  </si>
  <si>
    <t>レンジの中なので　違うこと　でしょうか。</t>
    <rPh sb="4" eb="5">
      <t>ナカ</t>
    </rPh>
    <rPh sb="9" eb="10">
      <t>チガ</t>
    </rPh>
    <phoneticPr fontId="1"/>
  </si>
  <si>
    <t>もみ合い　継続の感じ。</t>
    <rPh sb="2" eb="3">
      <t>ア</t>
    </rPh>
    <rPh sb="5" eb="7">
      <t>ケイゾク</t>
    </rPh>
    <rPh sb="8" eb="9">
      <t>カン</t>
    </rPh>
    <phoneticPr fontId="1"/>
  </si>
  <si>
    <t>これは　キレイで</t>
    <phoneticPr fontId="1"/>
  </si>
  <si>
    <t>サイズも　まあまあ　と思いました。</t>
    <rPh sb="11" eb="12">
      <t>オモ</t>
    </rPh>
    <phoneticPr fontId="1"/>
  </si>
  <si>
    <t>これは　タッチが　わかり難いですが</t>
    <rPh sb="12" eb="13">
      <t>ニク</t>
    </rPh>
    <phoneticPr fontId="1"/>
  </si>
  <si>
    <t>結果な　まあまあ　なので</t>
    <rPh sb="0" eb="2">
      <t>ケッカ</t>
    </rPh>
    <phoneticPr fontId="1"/>
  </si>
  <si>
    <t>使える　こと　でしょうか。</t>
    <rPh sb="0" eb="1">
      <t>ツカ</t>
    </rPh>
    <phoneticPr fontId="1"/>
  </si>
  <si>
    <t>５、７、８、９、１２、１５、１６</t>
    <phoneticPr fontId="1"/>
  </si>
  <si>
    <t>７件　省きました。</t>
    <rPh sb="1" eb="2">
      <t>ケン</t>
    </rPh>
    <rPh sb="3" eb="4">
      <t>ハブ</t>
    </rPh>
    <phoneticPr fontId="1"/>
  </si>
  <si>
    <t>２１、</t>
    <phoneticPr fontId="1"/>
  </si>
  <si>
    <t>これは　キレイと　思います多賀</t>
    <rPh sb="9" eb="10">
      <t>オモ</t>
    </rPh>
    <rPh sb="13" eb="15">
      <t>タガ</t>
    </rPh>
    <phoneticPr fontId="1"/>
  </si>
  <si>
    <t>最初の　タッチが　後の　谷に　合わすべきか。</t>
    <rPh sb="0" eb="2">
      <t>サイショ</t>
    </rPh>
    <rPh sb="9" eb="10">
      <t>アト</t>
    </rPh>
    <rPh sb="12" eb="13">
      <t>タニ</t>
    </rPh>
    <rPh sb="15" eb="16">
      <t>ア</t>
    </rPh>
    <phoneticPr fontId="1"/>
  </si>
  <si>
    <t>２２、</t>
    <phoneticPr fontId="1"/>
  </si>
  <si>
    <t>見直しまして、７件　外して　改めて　７件　追加しました。</t>
    <rPh sb="0" eb="2">
      <t>ミナオ</t>
    </rPh>
    <rPh sb="8" eb="9">
      <t>ケン</t>
    </rPh>
    <rPh sb="10" eb="11">
      <t>ハズ</t>
    </rPh>
    <rPh sb="14" eb="15">
      <t>アラタ</t>
    </rPh>
    <rPh sb="19" eb="20">
      <t>ケン</t>
    </rPh>
    <rPh sb="21" eb="23">
      <t>ツイカ</t>
    </rPh>
    <phoneticPr fontId="1"/>
  </si>
  <si>
    <t>キレイ　と　思うものに　絞りましたが　まだ　見方あまい　かも　です。</t>
    <rPh sb="6" eb="7">
      <t>オモ</t>
    </rPh>
    <rPh sb="12" eb="13">
      <t>シボ</t>
    </rPh>
    <rPh sb="22" eb="24">
      <t>ミカタ</t>
    </rPh>
    <phoneticPr fontId="1"/>
  </si>
  <si>
    <t>コメント　いただいて　考えます。</t>
    <rPh sb="11" eb="12">
      <t>カンガ</t>
    </rPh>
    <phoneticPr fontId="1"/>
  </si>
  <si>
    <t>１ｓｔ再</t>
    <rPh sb="3" eb="4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</si>
</sst>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0" fillId="4" borderId="8" xfId="0" applyFill="1" applyBorder="1">
      <alignment vertical="center"/>
    </xf>
    <xf numFmtId="176" fontId="0" fillId="4" borderId="12" xfId="0" applyNumberFormat="1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12" fillId="4" borderId="8" xfId="0" applyNumberFormat="1" applyFont="1" applyFill="1" applyBorder="1">
      <alignment vertical="center"/>
    </xf>
    <xf numFmtId="0" fontId="12" fillId="4" borderId="0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177" fontId="0" fillId="4" borderId="0" xfId="0" applyNumberFormat="1" applyFill="1" applyBorder="1">
      <alignment vertical="center"/>
    </xf>
    <xf numFmtId="38" fontId="0" fillId="4" borderId="8" xfId="1" applyFont="1" applyFill="1" applyBorder="1">
      <alignment vertical="center"/>
    </xf>
    <xf numFmtId="38" fontId="0" fillId="4" borderId="0" xfId="1" applyFont="1" applyFill="1" applyBorder="1">
      <alignment vertical="center"/>
    </xf>
    <xf numFmtId="38" fontId="0" fillId="4" borderId="9" xfId="1" applyFont="1" applyFill="1" applyBorder="1">
      <alignment vertical="center"/>
    </xf>
    <xf numFmtId="177" fontId="0" fillId="4" borderId="0" xfId="0" applyNumberFormat="1" applyFill="1">
      <alignment vertical="center"/>
    </xf>
    <xf numFmtId="0" fontId="0" fillId="4" borderId="0" xfId="0" applyFill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105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105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105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79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78</xdr:row>
      <xdr:rowOff>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105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105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120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146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138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161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176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159</xdr:row>
      <xdr:rowOff>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202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202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213</xdr:row>
      <xdr:rowOff>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213</xdr:row>
      <xdr:rowOff>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213</xdr:row>
      <xdr:rowOff>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213</xdr:row>
      <xdr:rowOff>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369108</xdr:colOff>
      <xdr:row>25</xdr:row>
      <xdr:rowOff>107714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2689B3F-D0DC-49E8-8291-7436A6333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17</xdr:col>
      <xdr:colOff>369108</xdr:colOff>
      <xdr:row>51</xdr:row>
      <xdr:rowOff>107714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57558D7-1648-41DE-86D6-F66B0C4F2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2203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17</xdr:col>
      <xdr:colOff>369108</xdr:colOff>
      <xdr:row>77</xdr:row>
      <xdr:rowOff>107714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79995E8-3FB0-4A84-B6B6-F1A751457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46546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130968</xdr:rowOff>
    </xdr:from>
    <xdr:to>
      <xdr:col>17</xdr:col>
      <xdr:colOff>369108</xdr:colOff>
      <xdr:row>103</xdr:row>
      <xdr:rowOff>60089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75F55EC-95EC-40FB-9590-280D6CAFB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06128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17</xdr:col>
      <xdr:colOff>369108</xdr:colOff>
      <xdr:row>130</xdr:row>
      <xdr:rowOff>107714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DA7151FD-997E-4DFC-AC16-CEEB5DBAB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73260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17</xdr:col>
      <xdr:colOff>369108</xdr:colOff>
      <xdr:row>157</xdr:row>
      <xdr:rowOff>107714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5AA641C2-9E45-472B-93BE-A4FD53514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4661296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160</xdr:row>
      <xdr:rowOff>0</xdr:rowOff>
    </xdr:from>
    <xdr:to>
      <xdr:col>17</xdr:col>
      <xdr:colOff>369108</xdr:colOff>
      <xdr:row>184</xdr:row>
      <xdr:rowOff>107714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F68A2C73-4D3F-47F4-BCF3-C73489778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5143500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187</xdr:row>
      <xdr:rowOff>23814</xdr:rowOff>
    </xdr:from>
    <xdr:to>
      <xdr:col>17</xdr:col>
      <xdr:colOff>369108</xdr:colOff>
      <xdr:row>211</xdr:row>
      <xdr:rowOff>131528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B290CF85-6E1D-4B0D-9E96-B0B65BAE5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342084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214</xdr:row>
      <xdr:rowOff>0</xdr:rowOff>
    </xdr:from>
    <xdr:to>
      <xdr:col>17</xdr:col>
      <xdr:colOff>369108</xdr:colOff>
      <xdr:row>238</xdr:row>
      <xdr:rowOff>107714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305992C-8031-486C-B538-EFEA67BD8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7000875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240</xdr:row>
      <xdr:rowOff>0</xdr:rowOff>
    </xdr:from>
    <xdr:to>
      <xdr:col>17</xdr:col>
      <xdr:colOff>369108</xdr:colOff>
      <xdr:row>264</xdr:row>
      <xdr:rowOff>107714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6D3F5EF9-69A1-4D58-AD76-CC79C97F6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7465218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267</xdr:row>
      <xdr:rowOff>0</xdr:rowOff>
    </xdr:from>
    <xdr:to>
      <xdr:col>17</xdr:col>
      <xdr:colOff>369108</xdr:colOff>
      <xdr:row>291</xdr:row>
      <xdr:rowOff>107714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5A91335F-01EE-4C50-86CA-FE7C7817F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947421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293</xdr:row>
      <xdr:rowOff>0</xdr:rowOff>
    </xdr:from>
    <xdr:to>
      <xdr:col>17</xdr:col>
      <xdr:colOff>369108</xdr:colOff>
      <xdr:row>317</xdr:row>
      <xdr:rowOff>107714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37FAF6B-ADAA-4CA4-9E79-33412EF9D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84117656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319</xdr:row>
      <xdr:rowOff>0</xdr:rowOff>
    </xdr:from>
    <xdr:to>
      <xdr:col>14</xdr:col>
      <xdr:colOff>427411</xdr:colOff>
      <xdr:row>343</xdr:row>
      <xdr:rowOff>108877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40AEEAE8-0322-4566-9421-7B59CF3F8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56971406"/>
          <a:ext cx="8904661" cy="43951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345</xdr:row>
      <xdr:rowOff>0</xdr:rowOff>
    </xdr:from>
    <xdr:to>
      <xdr:col>14</xdr:col>
      <xdr:colOff>425054</xdr:colOff>
      <xdr:row>369</xdr:row>
      <xdr:rowOff>107714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962CEC72-7F2B-4590-9CBA-5DF6EF1C4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61614844"/>
          <a:ext cx="8902304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371</xdr:row>
      <xdr:rowOff>0</xdr:rowOff>
    </xdr:from>
    <xdr:to>
      <xdr:col>17</xdr:col>
      <xdr:colOff>92698</xdr:colOff>
      <xdr:row>395</xdr:row>
      <xdr:rowOff>107714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25E23D59-6A7D-4AA5-BA58-C2F9FD054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66258281"/>
          <a:ext cx="1042732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397</xdr:row>
      <xdr:rowOff>0</xdr:rowOff>
    </xdr:from>
    <xdr:to>
      <xdr:col>17</xdr:col>
      <xdr:colOff>92698</xdr:colOff>
      <xdr:row>421</xdr:row>
      <xdr:rowOff>107714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CEEC8A82-32F9-4968-834A-40EFC90F5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70901719"/>
          <a:ext cx="1042732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423</xdr:row>
      <xdr:rowOff>0</xdr:rowOff>
    </xdr:from>
    <xdr:to>
      <xdr:col>17</xdr:col>
      <xdr:colOff>92698</xdr:colOff>
      <xdr:row>447</xdr:row>
      <xdr:rowOff>107714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DF44FBF7-54B3-4BF8-BD49-63AED6370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75545156"/>
          <a:ext cx="1042732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449</xdr:row>
      <xdr:rowOff>0</xdr:rowOff>
    </xdr:from>
    <xdr:to>
      <xdr:col>17</xdr:col>
      <xdr:colOff>92698</xdr:colOff>
      <xdr:row>473</xdr:row>
      <xdr:rowOff>107714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A56B644C-DECB-494B-97E6-80A1F86CD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80188594"/>
          <a:ext cx="1042732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475</xdr:row>
      <xdr:rowOff>0</xdr:rowOff>
    </xdr:from>
    <xdr:to>
      <xdr:col>17</xdr:col>
      <xdr:colOff>92698</xdr:colOff>
      <xdr:row>499</xdr:row>
      <xdr:rowOff>107714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D15CBE4-C65F-4E03-9B7E-42599C05A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84832031"/>
          <a:ext cx="10427323" cy="4393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36" sqref="F3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54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17</v>
      </c>
      <c r="E6" s="25"/>
      <c r="F6" s="26"/>
      <c r="G6" s="99" t="s">
        <v>3</v>
      </c>
      <c r="H6" s="100"/>
      <c r="I6" s="106"/>
      <c r="J6" s="99" t="s">
        <v>15</v>
      </c>
      <c r="K6" s="100"/>
      <c r="L6" s="106"/>
      <c r="M6" s="99" t="s">
        <v>16</v>
      </c>
      <c r="N6" s="100"/>
      <c r="O6" s="106"/>
    </row>
    <row r="7" spans="1:18" ht="19.5" thickBot="1" x14ac:dyDescent="0.45">
      <c r="A7" s="27"/>
      <c r="B7" s="27" t="s">
        <v>2</v>
      </c>
      <c r="C7" s="64" t="s">
        <v>21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103" t="s">
        <v>15</v>
      </c>
      <c r="K8" s="104"/>
      <c r="L8" s="105"/>
      <c r="M8" s="103"/>
      <c r="N8" s="104"/>
      <c r="O8" s="105"/>
    </row>
    <row r="9" spans="1:18" x14ac:dyDescent="0.4">
      <c r="A9" s="9">
        <v>1</v>
      </c>
      <c r="B9" s="23">
        <v>43474</v>
      </c>
      <c r="C9" s="50">
        <v>1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43475</v>
      </c>
      <c r="C10" s="47">
        <v>2</v>
      </c>
      <c r="D10" s="57">
        <v>0.61799999999999999</v>
      </c>
      <c r="E10" s="58">
        <v>-1</v>
      </c>
      <c r="F10" s="59">
        <v>-1</v>
      </c>
      <c r="G10" s="22">
        <f t="shared" ref="G10:G42" si="2">IF(D10="","",G9+M10)</f>
        <v>103742.37316</v>
      </c>
      <c r="H10" s="22">
        <f t="shared" ref="H10:H42" si="3">IF(E10="","",H9+N10)</f>
        <v>100695.7</v>
      </c>
      <c r="I10" s="22">
        <f t="shared" ref="I10:I42" si="4">IF(F10="","",I9+O10)</f>
        <v>101365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3135</v>
      </c>
      <c r="M10" s="44">
        <f t="shared" ref="M10:M12" si="8">IF(D10="","",J10*D10)</f>
        <v>1888.3731599999999</v>
      </c>
      <c r="N10" s="45">
        <f t="shared" ref="N10:N12" si="9">IF(E10="","",K10*E10)</f>
        <v>-3114.2999999999997</v>
      </c>
      <c r="O10" s="46">
        <f t="shared" ref="O10:O12" si="10">IF(F10="","",L10*F10)</f>
        <v>-3135</v>
      </c>
      <c r="P10" s="40"/>
      <c r="Q10" s="40"/>
      <c r="R10" s="40"/>
    </row>
    <row r="11" spans="1:18" x14ac:dyDescent="0.4">
      <c r="A11" s="9">
        <v>3</v>
      </c>
      <c r="B11" s="5">
        <v>43476</v>
      </c>
      <c r="C11" s="47">
        <v>2</v>
      </c>
      <c r="D11" s="57">
        <v>0.61799999999999999</v>
      </c>
      <c r="E11" s="58">
        <v>1.27</v>
      </c>
      <c r="F11" s="80">
        <v>1.5</v>
      </c>
      <c r="G11" s="22">
        <f t="shared" si="2"/>
        <v>105665.7567583864</v>
      </c>
      <c r="H11" s="22">
        <f t="shared" si="3"/>
        <v>104532.20616999999</v>
      </c>
      <c r="I11" s="22">
        <f t="shared" si="4"/>
        <v>105926.425</v>
      </c>
      <c r="J11" s="44">
        <f t="shared" si="5"/>
        <v>3112.2711948000001</v>
      </c>
      <c r="K11" s="45">
        <f t="shared" si="6"/>
        <v>3020.8709999999996</v>
      </c>
      <c r="L11" s="46">
        <f t="shared" si="7"/>
        <v>3040.95</v>
      </c>
      <c r="M11" s="44">
        <f t="shared" si="8"/>
        <v>1923.3835983864001</v>
      </c>
      <c r="N11" s="45">
        <f t="shared" si="9"/>
        <v>3836.5061699999997</v>
      </c>
      <c r="O11" s="46">
        <f t="shared" si="10"/>
        <v>4561.4249999999993</v>
      </c>
      <c r="P11" s="40"/>
      <c r="Q11" s="40"/>
      <c r="R11" s="40"/>
    </row>
    <row r="12" spans="1:18" x14ac:dyDescent="0.4">
      <c r="A12" s="9">
        <v>4</v>
      </c>
      <c r="B12" s="5">
        <v>43480</v>
      </c>
      <c r="C12" s="47">
        <v>2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108514.88322507699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3135.9661850999996</v>
      </c>
      <c r="L12" s="46">
        <f t="shared" si="7"/>
        <v>3177.7927500000001</v>
      </c>
      <c r="M12" s="44">
        <f t="shared" si="8"/>
        <v>1959.0431303004839</v>
      </c>
      <c r="N12" s="45">
        <f t="shared" si="9"/>
        <v>3982.6770550769997</v>
      </c>
      <c r="O12" s="46">
        <f t="shared" si="10"/>
        <v>4766.6891249999999</v>
      </c>
      <c r="P12" s="40"/>
      <c r="Q12" s="40"/>
      <c r="R12" s="40"/>
    </row>
    <row r="13" spans="1:18" s="98" customFormat="1" x14ac:dyDescent="0.4">
      <c r="A13" s="87">
        <v>5</v>
      </c>
      <c r="B13" s="88"/>
      <c r="C13" s="89"/>
      <c r="D13" s="90">
        <v>0</v>
      </c>
      <c r="E13" s="91">
        <v>0</v>
      </c>
      <c r="F13" s="92">
        <v>0</v>
      </c>
      <c r="G13" s="93">
        <f t="shared" ref="G13:I14" si="11">IF(D13="","",G12+M13)</f>
        <v>107624.79988868689</v>
      </c>
      <c r="H13" s="93">
        <f t="shared" si="11"/>
        <v>108514.88322507699</v>
      </c>
      <c r="I13" s="93">
        <f t="shared" si="11"/>
        <v>110693.11412500001</v>
      </c>
      <c r="J13" s="94">
        <f t="shared" ref="J13:L14" si="12">IF(G12="","",G12*0.03)</f>
        <v>3228.7439966606066</v>
      </c>
      <c r="K13" s="95">
        <f t="shared" si="12"/>
        <v>3255.4464967523095</v>
      </c>
      <c r="L13" s="96">
        <f t="shared" si="12"/>
        <v>3320.7934237499999</v>
      </c>
      <c r="M13" s="94">
        <f t="shared" ref="M13:M58" si="13">IF(D13="","",J13*D13)</f>
        <v>0</v>
      </c>
      <c r="N13" s="95">
        <f t="shared" ref="N13:N58" si="14">IF(E13="","",K13*E13)</f>
        <v>0</v>
      </c>
      <c r="O13" s="96">
        <f t="shared" ref="O13:O58" si="15">IF(F13="","",L13*F13)</f>
        <v>0</v>
      </c>
      <c r="P13" s="97"/>
      <c r="Q13" s="97"/>
      <c r="R13" s="97"/>
    </row>
    <row r="14" spans="1:18" x14ac:dyDescent="0.4">
      <c r="A14" s="9">
        <v>6</v>
      </c>
      <c r="B14" s="5">
        <v>43486</v>
      </c>
      <c r="C14" s="47">
        <v>2</v>
      </c>
      <c r="D14" s="57">
        <v>0.61799999999999999</v>
      </c>
      <c r="E14" s="58">
        <v>-1</v>
      </c>
      <c r="F14" s="59">
        <v>-1</v>
      </c>
      <c r="G14" s="22">
        <f t="shared" si="11"/>
        <v>109620.16367862314</v>
      </c>
      <c r="H14" s="22">
        <f t="shared" si="11"/>
        <v>105259.43672832468</v>
      </c>
      <c r="I14" s="22">
        <f t="shared" si="11"/>
        <v>107372.32070125001</v>
      </c>
      <c r="J14" s="44">
        <f t="shared" si="12"/>
        <v>3228.7439966606066</v>
      </c>
      <c r="K14" s="45">
        <f t="shared" si="12"/>
        <v>3255.4464967523095</v>
      </c>
      <c r="L14" s="46">
        <f t="shared" si="12"/>
        <v>3320.7934237499999</v>
      </c>
      <c r="M14" s="44">
        <f t="shared" si="13"/>
        <v>1995.3637899362548</v>
      </c>
      <c r="N14" s="45">
        <f t="shared" si="14"/>
        <v>-3255.4464967523095</v>
      </c>
      <c r="O14" s="46">
        <f t="shared" si="15"/>
        <v>-3320.7934237499999</v>
      </c>
      <c r="P14" s="40"/>
      <c r="Q14" s="40"/>
      <c r="R14" s="40"/>
    </row>
    <row r="15" spans="1:18" s="98" customFormat="1" x14ac:dyDescent="0.4">
      <c r="A15" s="87">
        <v>7</v>
      </c>
      <c r="B15" s="88"/>
      <c r="C15" s="89"/>
      <c r="D15" s="90">
        <v>0</v>
      </c>
      <c r="E15" s="91">
        <v>0</v>
      </c>
      <c r="F15" s="92">
        <v>0</v>
      </c>
      <c r="G15" s="93">
        <f t="shared" si="2"/>
        <v>109620.16367862314</v>
      </c>
      <c r="H15" s="93">
        <f t="shared" si="3"/>
        <v>105259.43672832468</v>
      </c>
      <c r="I15" s="93">
        <f t="shared" si="4"/>
        <v>107372.32070125001</v>
      </c>
      <c r="J15" s="94">
        <f t="shared" ref="J15:J58" si="16">IF(G14="","",G14*0.03)</f>
        <v>3288.6049103586943</v>
      </c>
      <c r="K15" s="95">
        <f t="shared" ref="K15:K58" si="17">IF(H14="","",H14*0.03)</f>
        <v>3157.7831018497404</v>
      </c>
      <c r="L15" s="96">
        <f t="shared" ref="L15:L58" si="18">IF(I14="","",I14*0.03)</f>
        <v>3221.1696210374998</v>
      </c>
      <c r="M15" s="94">
        <f t="shared" si="13"/>
        <v>0</v>
      </c>
      <c r="N15" s="95">
        <f t="shared" si="14"/>
        <v>0</v>
      </c>
      <c r="O15" s="96">
        <f t="shared" si="15"/>
        <v>0</v>
      </c>
      <c r="P15" s="97"/>
      <c r="Q15" s="97"/>
      <c r="R15" s="97"/>
    </row>
    <row r="16" spans="1:18" s="98" customFormat="1" x14ac:dyDescent="0.4">
      <c r="A16" s="87">
        <v>8</v>
      </c>
      <c r="B16" s="88"/>
      <c r="C16" s="89"/>
      <c r="D16" s="90">
        <v>0</v>
      </c>
      <c r="E16" s="91">
        <v>0</v>
      </c>
      <c r="F16" s="92">
        <v>0</v>
      </c>
      <c r="G16" s="93">
        <f t="shared" si="2"/>
        <v>109620.16367862314</v>
      </c>
      <c r="H16" s="93">
        <f t="shared" si="3"/>
        <v>105259.43672832468</v>
      </c>
      <c r="I16" s="93">
        <f t="shared" si="4"/>
        <v>107372.32070125001</v>
      </c>
      <c r="J16" s="94">
        <f t="shared" si="16"/>
        <v>3288.6049103586943</v>
      </c>
      <c r="K16" s="95">
        <f t="shared" si="17"/>
        <v>3157.7831018497404</v>
      </c>
      <c r="L16" s="96">
        <f t="shared" si="18"/>
        <v>3221.1696210374998</v>
      </c>
      <c r="M16" s="94">
        <f t="shared" si="13"/>
        <v>0</v>
      </c>
      <c r="N16" s="95">
        <f t="shared" si="14"/>
        <v>0</v>
      </c>
      <c r="O16" s="96">
        <f t="shared" si="15"/>
        <v>0</v>
      </c>
      <c r="P16" s="97"/>
      <c r="Q16" s="97"/>
      <c r="R16" s="97"/>
    </row>
    <row r="17" spans="1:18" s="98" customFormat="1" x14ac:dyDescent="0.4">
      <c r="A17" s="87">
        <v>9</v>
      </c>
      <c r="B17" s="88"/>
      <c r="C17" s="89"/>
      <c r="D17" s="90">
        <v>0</v>
      </c>
      <c r="E17" s="91">
        <v>0</v>
      </c>
      <c r="F17" s="92">
        <v>0</v>
      </c>
      <c r="G17" s="93">
        <f t="shared" si="2"/>
        <v>109620.16367862314</v>
      </c>
      <c r="H17" s="93">
        <f t="shared" si="3"/>
        <v>105259.43672832468</v>
      </c>
      <c r="I17" s="93">
        <f t="shared" si="4"/>
        <v>107372.32070125001</v>
      </c>
      <c r="J17" s="94">
        <f t="shared" si="16"/>
        <v>3288.6049103586943</v>
      </c>
      <c r="K17" s="95">
        <f t="shared" si="17"/>
        <v>3157.7831018497404</v>
      </c>
      <c r="L17" s="96">
        <f t="shared" si="18"/>
        <v>3221.1696210374998</v>
      </c>
      <c r="M17" s="94">
        <f t="shared" si="13"/>
        <v>0</v>
      </c>
      <c r="N17" s="95">
        <f t="shared" si="14"/>
        <v>0</v>
      </c>
      <c r="O17" s="96">
        <f t="shared" si="15"/>
        <v>0</v>
      </c>
      <c r="P17" s="97"/>
      <c r="Q17" s="97"/>
      <c r="R17" s="97"/>
    </row>
    <row r="18" spans="1:18" x14ac:dyDescent="0.4">
      <c r="A18" s="9">
        <v>10</v>
      </c>
      <c r="B18" s="5">
        <v>43502</v>
      </c>
      <c r="C18" s="47">
        <v>2</v>
      </c>
      <c r="D18" s="57">
        <v>0.61799999999999999</v>
      </c>
      <c r="E18" s="58">
        <v>1.27</v>
      </c>
      <c r="F18" s="59">
        <v>1.5</v>
      </c>
      <c r="G18" s="22">
        <f t="shared" si="2"/>
        <v>111652.52151322481</v>
      </c>
      <c r="H18" s="22">
        <f t="shared" si="3"/>
        <v>109269.82126767385</v>
      </c>
      <c r="I18" s="22">
        <f t="shared" si="4"/>
        <v>112204.07513280626</v>
      </c>
      <c r="J18" s="44">
        <f t="shared" si="16"/>
        <v>3288.6049103586943</v>
      </c>
      <c r="K18" s="45">
        <f t="shared" si="17"/>
        <v>3157.7831018497404</v>
      </c>
      <c r="L18" s="46">
        <f t="shared" si="18"/>
        <v>3221.1696210374998</v>
      </c>
      <c r="M18" s="44">
        <f t="shared" si="13"/>
        <v>2032.3578346016729</v>
      </c>
      <c r="N18" s="45">
        <f t="shared" si="14"/>
        <v>4010.3845393491706</v>
      </c>
      <c r="O18" s="46">
        <f t="shared" si="15"/>
        <v>4831.75443155625</v>
      </c>
      <c r="P18" s="40"/>
      <c r="Q18" s="40"/>
      <c r="R18" s="40"/>
    </row>
    <row r="19" spans="1:18" x14ac:dyDescent="0.4">
      <c r="A19" s="9">
        <v>11</v>
      </c>
      <c r="B19" s="5">
        <v>43502</v>
      </c>
      <c r="C19" s="47">
        <v>2</v>
      </c>
      <c r="D19" s="57">
        <v>0.61799999999999999</v>
      </c>
      <c r="E19" s="58">
        <v>1.27</v>
      </c>
      <c r="F19" s="59">
        <v>1.5</v>
      </c>
      <c r="G19" s="22">
        <f t="shared" si="2"/>
        <v>113722.55926208</v>
      </c>
      <c r="H19" s="22">
        <f t="shared" si="3"/>
        <v>113433.00145797222</v>
      </c>
      <c r="I19" s="22">
        <f t="shared" si="4"/>
        <v>117253.25851378254</v>
      </c>
      <c r="J19" s="44">
        <f t="shared" si="16"/>
        <v>3349.5756453967442</v>
      </c>
      <c r="K19" s="45">
        <f t="shared" si="17"/>
        <v>3278.0946380302153</v>
      </c>
      <c r="L19" s="46">
        <f t="shared" si="18"/>
        <v>3366.1222539841879</v>
      </c>
      <c r="M19" s="44">
        <f t="shared" si="13"/>
        <v>2070.0377488551881</v>
      </c>
      <c r="N19" s="45">
        <f t="shared" si="14"/>
        <v>4163.1801902983734</v>
      </c>
      <c r="O19" s="46">
        <f t="shared" si="15"/>
        <v>5049.183380976282</v>
      </c>
      <c r="P19" s="40"/>
      <c r="Q19" s="40"/>
      <c r="R19" s="40"/>
    </row>
    <row r="20" spans="1:18" s="98" customFormat="1" x14ac:dyDescent="0.4">
      <c r="A20" s="87">
        <v>12</v>
      </c>
      <c r="B20" s="88"/>
      <c r="C20" s="89"/>
      <c r="D20" s="90">
        <v>0</v>
      </c>
      <c r="E20" s="91">
        <v>0</v>
      </c>
      <c r="F20" s="92">
        <v>0</v>
      </c>
      <c r="G20" s="93">
        <f t="shared" si="2"/>
        <v>113722.55926208</v>
      </c>
      <c r="H20" s="93">
        <f t="shared" si="3"/>
        <v>113433.00145797222</v>
      </c>
      <c r="I20" s="93">
        <f t="shared" si="4"/>
        <v>117253.25851378254</v>
      </c>
      <c r="J20" s="94">
        <f t="shared" si="16"/>
        <v>3411.6767778623998</v>
      </c>
      <c r="K20" s="95">
        <f t="shared" si="17"/>
        <v>3402.9900437391666</v>
      </c>
      <c r="L20" s="96">
        <f t="shared" si="18"/>
        <v>3517.5977554134761</v>
      </c>
      <c r="M20" s="94">
        <f t="shared" si="13"/>
        <v>0</v>
      </c>
      <c r="N20" s="95">
        <f t="shared" si="14"/>
        <v>0</v>
      </c>
      <c r="O20" s="96">
        <f t="shared" si="15"/>
        <v>0</v>
      </c>
      <c r="P20" s="97"/>
      <c r="Q20" s="97"/>
      <c r="R20" s="97"/>
    </row>
    <row r="21" spans="1:18" x14ac:dyDescent="0.4">
      <c r="A21" s="9">
        <v>13</v>
      </c>
      <c r="B21" s="5">
        <v>43504</v>
      </c>
      <c r="C21" s="47">
        <v>2</v>
      </c>
      <c r="D21" s="57">
        <v>0.61799999999999999</v>
      </c>
      <c r="E21" s="58">
        <v>1.27</v>
      </c>
      <c r="F21" s="59">
        <v>1.5</v>
      </c>
      <c r="G21" s="22">
        <f t="shared" si="2"/>
        <v>115830.97551079896</v>
      </c>
      <c r="H21" s="22">
        <f t="shared" si="3"/>
        <v>117754.79881352096</v>
      </c>
      <c r="I21" s="22">
        <f t="shared" si="4"/>
        <v>122529.65514690275</v>
      </c>
      <c r="J21" s="44">
        <f t="shared" si="16"/>
        <v>3411.6767778623998</v>
      </c>
      <c r="K21" s="45">
        <f t="shared" si="17"/>
        <v>3402.9900437391666</v>
      </c>
      <c r="L21" s="46">
        <f t="shared" si="18"/>
        <v>3517.5977554134761</v>
      </c>
      <c r="M21" s="44">
        <f t="shared" si="13"/>
        <v>2108.4162487189633</v>
      </c>
      <c r="N21" s="45">
        <f t="shared" si="14"/>
        <v>4321.7973555487415</v>
      </c>
      <c r="O21" s="46">
        <f t="shared" si="15"/>
        <v>5276.3966331202137</v>
      </c>
      <c r="P21" s="40"/>
      <c r="Q21" s="40"/>
      <c r="R21" s="40"/>
    </row>
    <row r="22" spans="1:18" x14ac:dyDescent="0.4">
      <c r="A22" s="9">
        <v>14</v>
      </c>
      <c r="B22" s="5">
        <v>43507</v>
      </c>
      <c r="C22" s="47">
        <v>2</v>
      </c>
      <c r="D22" s="57">
        <v>0.61799999999999999</v>
      </c>
      <c r="E22" s="58">
        <v>1.27</v>
      </c>
      <c r="F22" s="59">
        <v>1.5</v>
      </c>
      <c r="G22" s="22">
        <f t="shared" si="2"/>
        <v>117978.48179676918</v>
      </c>
      <c r="H22" s="22">
        <f t="shared" si="3"/>
        <v>122241.25664831611</v>
      </c>
      <c r="I22" s="22">
        <f t="shared" si="4"/>
        <v>128043.48962851337</v>
      </c>
      <c r="J22" s="44">
        <f t="shared" si="16"/>
        <v>3474.9292653239686</v>
      </c>
      <c r="K22" s="45">
        <f t="shared" si="17"/>
        <v>3532.6439644056286</v>
      </c>
      <c r="L22" s="46">
        <f t="shared" si="18"/>
        <v>3675.8896544070822</v>
      </c>
      <c r="M22" s="44">
        <f t="shared" si="13"/>
        <v>2147.5062859702125</v>
      </c>
      <c r="N22" s="45">
        <f t="shared" si="14"/>
        <v>4486.4578347951483</v>
      </c>
      <c r="O22" s="46">
        <f t="shared" si="15"/>
        <v>5513.8344816106237</v>
      </c>
      <c r="P22" s="40"/>
      <c r="Q22" s="40"/>
      <c r="R22" s="40"/>
    </row>
    <row r="23" spans="1:18" s="98" customFormat="1" x14ac:dyDescent="0.4">
      <c r="A23" s="87">
        <v>15</v>
      </c>
      <c r="B23" s="88">
        <v>43511</v>
      </c>
      <c r="C23" s="89"/>
      <c r="D23" s="90">
        <v>0</v>
      </c>
      <c r="E23" s="91">
        <v>0</v>
      </c>
      <c r="F23" s="92">
        <v>0</v>
      </c>
      <c r="G23" s="93">
        <f t="shared" si="2"/>
        <v>117978.48179676918</v>
      </c>
      <c r="H23" s="93">
        <f t="shared" si="3"/>
        <v>122241.25664831611</v>
      </c>
      <c r="I23" s="93">
        <f t="shared" si="4"/>
        <v>128043.48962851337</v>
      </c>
      <c r="J23" s="94">
        <f t="shared" si="16"/>
        <v>3539.3544539030754</v>
      </c>
      <c r="K23" s="95">
        <f t="shared" si="17"/>
        <v>3667.237699449483</v>
      </c>
      <c r="L23" s="96">
        <f t="shared" si="18"/>
        <v>3841.3046888554009</v>
      </c>
      <c r="M23" s="94">
        <f t="shared" si="13"/>
        <v>0</v>
      </c>
      <c r="N23" s="95">
        <f t="shared" si="14"/>
        <v>0</v>
      </c>
      <c r="O23" s="96">
        <f t="shared" si="15"/>
        <v>0</v>
      </c>
      <c r="P23" s="97"/>
      <c r="Q23" s="97"/>
      <c r="R23" s="97"/>
    </row>
    <row r="24" spans="1:18" s="98" customFormat="1" x14ac:dyDescent="0.4">
      <c r="A24" s="87">
        <v>16</v>
      </c>
      <c r="B24" s="88">
        <v>43514</v>
      </c>
      <c r="C24" s="89"/>
      <c r="D24" s="90">
        <v>0</v>
      </c>
      <c r="E24" s="91">
        <v>0</v>
      </c>
      <c r="F24" s="92">
        <v>0</v>
      </c>
      <c r="G24" s="93">
        <f t="shared" si="2"/>
        <v>117978.48179676918</v>
      </c>
      <c r="H24" s="93">
        <f t="shared" si="3"/>
        <v>122241.25664831611</v>
      </c>
      <c r="I24" s="93">
        <f t="shared" si="4"/>
        <v>128043.48962851337</v>
      </c>
      <c r="J24" s="94">
        <f t="shared" si="16"/>
        <v>3539.3544539030754</v>
      </c>
      <c r="K24" s="95">
        <f t="shared" si="17"/>
        <v>3667.237699449483</v>
      </c>
      <c r="L24" s="96">
        <f t="shared" si="18"/>
        <v>3841.3046888554009</v>
      </c>
      <c r="M24" s="94">
        <f t="shared" si="13"/>
        <v>0</v>
      </c>
      <c r="N24" s="95">
        <f t="shared" si="14"/>
        <v>0</v>
      </c>
      <c r="O24" s="96">
        <f t="shared" si="15"/>
        <v>0</v>
      </c>
      <c r="P24" s="97"/>
      <c r="Q24" s="97"/>
      <c r="R24" s="97"/>
    </row>
    <row r="25" spans="1:18" x14ac:dyDescent="0.4">
      <c r="A25" s="9">
        <v>17</v>
      </c>
      <c r="B25" s="5">
        <v>43515</v>
      </c>
      <c r="C25" s="47">
        <v>1</v>
      </c>
      <c r="D25" s="57">
        <v>0.61799999999999999</v>
      </c>
      <c r="E25" s="58">
        <v>-1</v>
      </c>
      <c r="F25" s="59">
        <v>-1</v>
      </c>
      <c r="G25" s="22">
        <f t="shared" si="2"/>
        <v>120165.80284928127</v>
      </c>
      <c r="H25" s="22">
        <f t="shared" si="3"/>
        <v>118574.01894886662</v>
      </c>
      <c r="I25" s="22">
        <f t="shared" si="4"/>
        <v>124202.18493965798</v>
      </c>
      <c r="J25" s="44">
        <f t="shared" si="16"/>
        <v>3539.3544539030754</v>
      </c>
      <c r="K25" s="45">
        <f t="shared" si="17"/>
        <v>3667.237699449483</v>
      </c>
      <c r="L25" s="46">
        <f t="shared" si="18"/>
        <v>3841.3046888554009</v>
      </c>
      <c r="M25" s="44">
        <f t="shared" si="13"/>
        <v>2187.3210525121008</v>
      </c>
      <c r="N25" s="45">
        <f t="shared" si="14"/>
        <v>-3667.237699449483</v>
      </c>
      <c r="O25" s="46">
        <f t="shared" si="15"/>
        <v>-3841.3046888554009</v>
      </c>
      <c r="P25" s="40"/>
      <c r="Q25" s="40"/>
      <c r="R25" s="40"/>
    </row>
    <row r="26" spans="1:18" x14ac:dyDescent="0.4">
      <c r="A26" s="9">
        <v>18</v>
      </c>
      <c r="B26" s="5">
        <v>43535</v>
      </c>
      <c r="C26" s="47">
        <v>1</v>
      </c>
      <c r="D26" s="57">
        <v>0.61799999999999999</v>
      </c>
      <c r="E26" s="58">
        <v>1.27</v>
      </c>
      <c r="F26" s="59">
        <v>1.5</v>
      </c>
      <c r="G26" s="22">
        <f t="shared" si="2"/>
        <v>122393.67683410695</v>
      </c>
      <c r="H26" s="22">
        <f t="shared" si="3"/>
        <v>123091.68907081844</v>
      </c>
      <c r="I26" s="22">
        <f t="shared" si="4"/>
        <v>129791.28326194259</v>
      </c>
      <c r="J26" s="44">
        <f t="shared" si="16"/>
        <v>3604.9740854784382</v>
      </c>
      <c r="K26" s="45">
        <f t="shared" si="17"/>
        <v>3557.2205684659984</v>
      </c>
      <c r="L26" s="46">
        <f t="shared" si="18"/>
        <v>3726.0655481897393</v>
      </c>
      <c r="M26" s="44">
        <f t="shared" si="13"/>
        <v>2227.8739848256746</v>
      </c>
      <c r="N26" s="45">
        <f t="shared" si="14"/>
        <v>4517.6701219518181</v>
      </c>
      <c r="O26" s="46">
        <f t="shared" si="15"/>
        <v>5589.0983222846089</v>
      </c>
      <c r="P26" s="40"/>
      <c r="Q26" s="40"/>
      <c r="R26" s="40"/>
    </row>
    <row r="27" spans="1:18" x14ac:dyDescent="0.4">
      <c r="A27" s="9">
        <v>19</v>
      </c>
      <c r="B27" s="5">
        <v>43536</v>
      </c>
      <c r="C27" s="47">
        <v>1</v>
      </c>
      <c r="D27" s="57">
        <v>0.61799999999999999</v>
      </c>
      <c r="E27" s="58">
        <v>1.27</v>
      </c>
      <c r="F27" s="59">
        <v>-1</v>
      </c>
      <c r="G27" s="22">
        <f t="shared" si="2"/>
        <v>124662.85560261129</v>
      </c>
      <c r="H27" s="22">
        <f t="shared" si="3"/>
        <v>127781.48242441662</v>
      </c>
      <c r="I27" s="22">
        <f t="shared" si="4"/>
        <v>125897.5447640843</v>
      </c>
      <c r="J27" s="44">
        <f t="shared" si="16"/>
        <v>3671.8103050232085</v>
      </c>
      <c r="K27" s="45">
        <f t="shared" si="17"/>
        <v>3692.7506721245531</v>
      </c>
      <c r="L27" s="46">
        <f t="shared" si="18"/>
        <v>3893.7384978582777</v>
      </c>
      <c r="M27" s="44">
        <f t="shared" si="13"/>
        <v>2269.1787685043428</v>
      </c>
      <c r="N27" s="45">
        <f t="shared" si="14"/>
        <v>4689.7933535981829</v>
      </c>
      <c r="O27" s="46">
        <f t="shared" si="15"/>
        <v>-3893.7384978582777</v>
      </c>
      <c r="P27" s="40"/>
      <c r="Q27" s="40"/>
      <c r="R27" s="40"/>
    </row>
    <row r="28" spans="1:18" x14ac:dyDescent="0.4">
      <c r="A28" s="9">
        <v>20</v>
      </c>
      <c r="B28" s="5">
        <v>43567</v>
      </c>
      <c r="C28" s="47">
        <v>1</v>
      </c>
      <c r="D28" s="57">
        <v>0.61799999999999999</v>
      </c>
      <c r="E28" s="58">
        <v>1.27</v>
      </c>
      <c r="F28" s="59">
        <v>1.5</v>
      </c>
      <c r="G28" s="22">
        <f t="shared" si="2"/>
        <v>126974.1049454837</v>
      </c>
      <c r="H28" s="22">
        <f t="shared" si="3"/>
        <v>132649.9569047869</v>
      </c>
      <c r="I28" s="22">
        <f t="shared" si="4"/>
        <v>131562.93427846811</v>
      </c>
      <c r="J28" s="44">
        <f t="shared" si="16"/>
        <v>3739.8856680783388</v>
      </c>
      <c r="K28" s="45">
        <f t="shared" si="17"/>
        <v>3833.4444727324985</v>
      </c>
      <c r="L28" s="46">
        <f t="shared" si="18"/>
        <v>3776.9263429225289</v>
      </c>
      <c r="M28" s="44">
        <f t="shared" si="13"/>
        <v>2311.2493428724133</v>
      </c>
      <c r="N28" s="45">
        <f t="shared" si="14"/>
        <v>4868.4744803702733</v>
      </c>
      <c r="O28" s="46">
        <f t="shared" si="15"/>
        <v>5665.3895143837935</v>
      </c>
      <c r="P28" s="40"/>
      <c r="Q28" s="40"/>
      <c r="R28" s="40"/>
    </row>
    <row r="29" spans="1:18" x14ac:dyDescent="0.4">
      <c r="A29" s="9">
        <v>21</v>
      </c>
      <c r="B29" s="5">
        <v>43584</v>
      </c>
      <c r="C29" s="47">
        <v>1</v>
      </c>
      <c r="D29" s="57">
        <v>0.61799999999999999</v>
      </c>
      <c r="E29" s="58">
        <v>1.27</v>
      </c>
      <c r="F29" s="80">
        <v>1.5</v>
      </c>
      <c r="G29" s="22">
        <f t="shared" si="2"/>
        <v>129328.20485117297</v>
      </c>
      <c r="H29" s="22">
        <f t="shared" si="3"/>
        <v>137703.92026285929</v>
      </c>
      <c r="I29" s="22">
        <f t="shared" si="4"/>
        <v>137483.26632099916</v>
      </c>
      <c r="J29" s="44">
        <f t="shared" si="16"/>
        <v>3809.223148364511</v>
      </c>
      <c r="K29" s="45">
        <f t="shared" si="17"/>
        <v>3979.4987071436067</v>
      </c>
      <c r="L29" s="46">
        <f t="shared" si="18"/>
        <v>3946.8880283540429</v>
      </c>
      <c r="M29" s="44">
        <f t="shared" si="13"/>
        <v>2354.0999056892679</v>
      </c>
      <c r="N29" s="45">
        <f t="shared" si="14"/>
        <v>5053.9633580723803</v>
      </c>
      <c r="O29" s="46">
        <f t="shared" si="15"/>
        <v>5920.3320425310649</v>
      </c>
      <c r="P29" s="40"/>
      <c r="Q29" s="40"/>
      <c r="R29" s="40"/>
    </row>
    <row r="30" spans="1:18" x14ac:dyDescent="0.4">
      <c r="A30" s="9">
        <v>22</v>
      </c>
      <c r="B30" s="5">
        <v>43599</v>
      </c>
      <c r="C30" s="47">
        <v>2</v>
      </c>
      <c r="D30" s="57">
        <v>0.61799999999999999</v>
      </c>
      <c r="E30" s="58">
        <v>1.27</v>
      </c>
      <c r="F30" s="80">
        <v>1.5</v>
      </c>
      <c r="G30" s="22">
        <f t="shared" si="2"/>
        <v>131725.94976911371</v>
      </c>
      <c r="H30" s="22">
        <f t="shared" si="3"/>
        <v>142950.43962487424</v>
      </c>
      <c r="I30" s="22">
        <f t="shared" si="4"/>
        <v>143670.01330544412</v>
      </c>
      <c r="J30" s="44">
        <f t="shared" si="16"/>
        <v>3879.846145535189</v>
      </c>
      <c r="K30" s="45">
        <f t="shared" si="17"/>
        <v>4131.1176078857789</v>
      </c>
      <c r="L30" s="46">
        <f t="shared" si="18"/>
        <v>4124.4979896299747</v>
      </c>
      <c r="M30" s="44">
        <f t="shared" si="13"/>
        <v>2397.7449179407467</v>
      </c>
      <c r="N30" s="45">
        <f t="shared" si="14"/>
        <v>5246.5193620149394</v>
      </c>
      <c r="O30" s="46">
        <f t="shared" si="15"/>
        <v>6186.7469844449624</v>
      </c>
      <c r="P30" s="40"/>
      <c r="Q30" s="40"/>
      <c r="R30" s="40"/>
    </row>
    <row r="31" spans="1:18" x14ac:dyDescent="0.4">
      <c r="A31" s="9">
        <v>23</v>
      </c>
      <c r="B31" s="5">
        <v>43607</v>
      </c>
      <c r="C31" s="47">
        <v>2</v>
      </c>
      <c r="D31" s="57">
        <v>0.61799999999999999</v>
      </c>
      <c r="E31" s="58">
        <v>1.27</v>
      </c>
      <c r="F31" s="59">
        <v>1.5</v>
      </c>
      <c r="G31" s="22">
        <f t="shared" si="2"/>
        <v>134168.14887783307</v>
      </c>
      <c r="H31" s="22">
        <f t="shared" si="3"/>
        <v>148396.85137458195</v>
      </c>
      <c r="I31" s="22">
        <f t="shared" si="4"/>
        <v>150135.1639041891</v>
      </c>
      <c r="J31" s="44">
        <f t="shared" si="16"/>
        <v>3951.778493073411</v>
      </c>
      <c r="K31" s="45">
        <f t="shared" si="17"/>
        <v>4288.5131887462267</v>
      </c>
      <c r="L31" s="46">
        <f t="shared" si="18"/>
        <v>4310.1003991633233</v>
      </c>
      <c r="M31" s="44">
        <f t="shared" si="13"/>
        <v>2442.1991087193678</v>
      </c>
      <c r="N31" s="45">
        <f t="shared" si="14"/>
        <v>5446.4117497077077</v>
      </c>
      <c r="O31" s="46">
        <f t="shared" si="15"/>
        <v>6465.1505987449855</v>
      </c>
      <c r="P31" s="40"/>
      <c r="Q31" s="40"/>
      <c r="R31" s="40"/>
    </row>
    <row r="32" spans="1:18" x14ac:dyDescent="0.4">
      <c r="A32" s="9">
        <v>24</v>
      </c>
      <c r="B32" s="5">
        <v>43613</v>
      </c>
      <c r="C32" s="47">
        <v>2</v>
      </c>
      <c r="D32" s="57">
        <v>0.61799999999999999</v>
      </c>
      <c r="E32" s="58">
        <v>1.27</v>
      </c>
      <c r="F32" s="59">
        <v>1.5</v>
      </c>
      <c r="G32" s="22">
        <f t="shared" si="2"/>
        <v>136655.62635802809</v>
      </c>
      <c r="H32" s="22">
        <f t="shared" si="3"/>
        <v>154050.77141195352</v>
      </c>
      <c r="I32" s="22">
        <f t="shared" si="4"/>
        <v>156891.24627987761</v>
      </c>
      <c r="J32" s="44">
        <f t="shared" si="16"/>
        <v>4025.0444663349917</v>
      </c>
      <c r="K32" s="45">
        <f t="shared" si="17"/>
        <v>4451.9055412374582</v>
      </c>
      <c r="L32" s="46">
        <f t="shared" si="18"/>
        <v>4504.0549171256725</v>
      </c>
      <c r="M32" s="44">
        <f t="shared" si="13"/>
        <v>2487.4774801950248</v>
      </c>
      <c r="N32" s="45">
        <f t="shared" si="14"/>
        <v>5653.9200373715721</v>
      </c>
      <c r="O32" s="46">
        <f t="shared" si="15"/>
        <v>6756.0823756885093</v>
      </c>
      <c r="P32" s="40"/>
      <c r="Q32" s="40"/>
      <c r="R32" s="40"/>
    </row>
    <row r="33" spans="1:18" x14ac:dyDescent="0.4">
      <c r="A33" s="9">
        <v>25</v>
      </c>
      <c r="B33" s="5">
        <v>43620</v>
      </c>
      <c r="C33" s="47">
        <v>1</v>
      </c>
      <c r="D33" s="57">
        <v>0.61799999999999999</v>
      </c>
      <c r="E33" s="58">
        <v>1.27</v>
      </c>
      <c r="F33" s="59">
        <v>1.5</v>
      </c>
      <c r="G33" s="22">
        <f t="shared" si="2"/>
        <v>139189.22167070594</v>
      </c>
      <c r="H33" s="22">
        <f t="shared" si="3"/>
        <v>159920.10580274896</v>
      </c>
      <c r="I33" s="22">
        <f t="shared" si="4"/>
        <v>163951.3523624721</v>
      </c>
      <c r="J33" s="44">
        <f t="shared" si="16"/>
        <v>4099.6687907408423</v>
      </c>
      <c r="K33" s="45">
        <f t="shared" si="17"/>
        <v>4621.5231423586056</v>
      </c>
      <c r="L33" s="46">
        <f t="shared" si="18"/>
        <v>4706.7373883963282</v>
      </c>
      <c r="M33" s="44">
        <f t="shared" si="13"/>
        <v>2533.5953126778404</v>
      </c>
      <c r="N33" s="45">
        <f t="shared" si="14"/>
        <v>5869.3343907954295</v>
      </c>
      <c r="O33" s="46">
        <f t="shared" si="15"/>
        <v>7060.1060825944924</v>
      </c>
      <c r="P33" s="40"/>
      <c r="Q33" s="40"/>
      <c r="R33" s="40"/>
    </row>
    <row r="34" spans="1:18" x14ac:dyDescent="0.4">
      <c r="A34" s="9">
        <v>26</v>
      </c>
      <c r="B34" s="5">
        <v>43641</v>
      </c>
      <c r="C34" s="47">
        <v>2</v>
      </c>
      <c r="D34" s="57">
        <v>0.61799999999999999</v>
      </c>
      <c r="E34" s="58">
        <v>1.27</v>
      </c>
      <c r="F34" s="80">
        <v>1.5</v>
      </c>
      <c r="G34" s="22">
        <f t="shared" si="2"/>
        <v>141769.78984048084</v>
      </c>
      <c r="H34" s="22">
        <f t="shared" si="3"/>
        <v>166013.06183383369</v>
      </c>
      <c r="I34" s="22">
        <f t="shared" si="4"/>
        <v>171329.16321878333</v>
      </c>
      <c r="J34" s="44">
        <f t="shared" si="16"/>
        <v>4175.6766501211778</v>
      </c>
      <c r="K34" s="45">
        <f t="shared" si="17"/>
        <v>4797.6031740824683</v>
      </c>
      <c r="L34" s="46">
        <f t="shared" si="18"/>
        <v>4918.5405708741628</v>
      </c>
      <c r="M34" s="44">
        <f t="shared" si="13"/>
        <v>2580.5681697748878</v>
      </c>
      <c r="N34" s="45">
        <f t="shared" si="14"/>
        <v>6092.9560310847346</v>
      </c>
      <c r="O34" s="46">
        <f t="shared" si="15"/>
        <v>7377.8108563112437</v>
      </c>
      <c r="P34" s="40"/>
      <c r="Q34" s="40"/>
      <c r="R34" s="40"/>
    </row>
    <row r="35" spans="1:18" x14ac:dyDescent="0.4">
      <c r="A35" s="9">
        <v>27</v>
      </c>
      <c r="B35" s="5">
        <v>43650</v>
      </c>
      <c r="C35" s="47">
        <v>2</v>
      </c>
      <c r="D35" s="57">
        <v>0.61799999999999999</v>
      </c>
      <c r="E35" s="58">
        <v>1.27</v>
      </c>
      <c r="F35" s="80">
        <v>1.5</v>
      </c>
      <c r="G35" s="22">
        <f t="shared" si="2"/>
        <v>144398.20174412336</v>
      </c>
      <c r="H35" s="22">
        <f t="shared" si="3"/>
        <v>172338.15948970275</v>
      </c>
      <c r="I35" s="22">
        <f t="shared" si="4"/>
        <v>179038.97556362857</v>
      </c>
      <c r="J35" s="44">
        <f t="shared" si="16"/>
        <v>4253.0936952144248</v>
      </c>
      <c r="K35" s="45">
        <f t="shared" si="17"/>
        <v>4980.3918550150111</v>
      </c>
      <c r="L35" s="46">
        <f t="shared" si="18"/>
        <v>5139.8748965634995</v>
      </c>
      <c r="M35" s="44">
        <f t="shared" si="13"/>
        <v>2628.4119036425145</v>
      </c>
      <c r="N35" s="45">
        <f t="shared" si="14"/>
        <v>6325.0976558690645</v>
      </c>
      <c r="O35" s="46">
        <f t="shared" si="15"/>
        <v>7709.8123448452498</v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>
        <f t="shared" si="16"/>
        <v>4331.9460523237003</v>
      </c>
      <c r="K36" s="45">
        <f t="shared" si="17"/>
        <v>5170.1447846910824</v>
      </c>
      <c r="L36" s="46">
        <f t="shared" si="18"/>
        <v>5371.169266908857</v>
      </c>
      <c r="M36" s="44" t="str">
        <f t="shared" si="13"/>
        <v/>
      </c>
      <c r="N36" s="45" t="str">
        <f t="shared" si="14"/>
        <v/>
      </c>
      <c r="O36" s="46" t="str">
        <f t="shared" si="15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6"/>
        <v/>
      </c>
      <c r="K37" s="45" t="str">
        <f t="shared" si="17"/>
        <v/>
      </c>
      <c r="L37" s="46" t="str">
        <f t="shared" si="18"/>
        <v/>
      </c>
      <c r="M37" s="44" t="str">
        <f t="shared" si="13"/>
        <v/>
      </c>
      <c r="N37" s="45" t="str">
        <f t="shared" si="14"/>
        <v/>
      </c>
      <c r="O37" s="46" t="str">
        <f t="shared" si="15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6"/>
        <v/>
      </c>
      <c r="K38" s="45" t="str">
        <f t="shared" si="17"/>
        <v/>
      </c>
      <c r="L38" s="46" t="str">
        <f t="shared" si="18"/>
        <v/>
      </c>
      <c r="M38" s="44" t="str">
        <f t="shared" si="13"/>
        <v/>
      </c>
      <c r="N38" s="45" t="str">
        <f t="shared" si="14"/>
        <v/>
      </c>
      <c r="O38" s="46" t="str">
        <f t="shared" si="15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6"/>
        <v/>
      </c>
      <c r="K39" s="45" t="str">
        <f t="shared" si="17"/>
        <v/>
      </c>
      <c r="L39" s="46" t="str">
        <f t="shared" si="18"/>
        <v/>
      </c>
      <c r="M39" s="44" t="str">
        <f t="shared" si="13"/>
        <v/>
      </c>
      <c r="N39" s="45" t="str">
        <f t="shared" si="14"/>
        <v/>
      </c>
      <c r="O39" s="46" t="str">
        <f t="shared" si="15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6"/>
        <v/>
      </c>
      <c r="K40" s="45" t="str">
        <f t="shared" si="17"/>
        <v/>
      </c>
      <c r="L40" s="46" t="str">
        <f t="shared" si="18"/>
        <v/>
      </c>
      <c r="M40" s="44" t="str">
        <f t="shared" si="13"/>
        <v/>
      </c>
      <c r="N40" s="45" t="str">
        <f t="shared" si="14"/>
        <v/>
      </c>
      <c r="O40" s="46" t="str">
        <f t="shared" si="15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6"/>
        <v/>
      </c>
      <c r="K41" s="45" t="str">
        <f t="shared" si="17"/>
        <v/>
      </c>
      <c r="L41" s="46" t="str">
        <f t="shared" si="18"/>
        <v/>
      </c>
      <c r="M41" s="44" t="str">
        <f t="shared" si="13"/>
        <v/>
      </c>
      <c r="N41" s="45" t="str">
        <f t="shared" si="14"/>
        <v/>
      </c>
      <c r="O41" s="46" t="str">
        <f t="shared" si="15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6"/>
        <v/>
      </c>
      <c r="K42" s="45" t="str">
        <f t="shared" si="17"/>
        <v/>
      </c>
      <c r="L42" s="46" t="str">
        <f t="shared" si="18"/>
        <v/>
      </c>
      <c r="M42" s="44" t="str">
        <f>IF(D42="","",J42*D42)</f>
        <v/>
      </c>
      <c r="N42" s="45" t="str">
        <f t="shared" si="14"/>
        <v/>
      </c>
      <c r="O42" s="46" t="str">
        <f t="shared" si="15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9">IF(E43="","",H42+N43)</f>
        <v/>
      </c>
      <c r="I43" s="22" t="str">
        <f t="shared" si="19"/>
        <v/>
      </c>
      <c r="J43" s="44" t="str">
        <f t="shared" si="16"/>
        <v/>
      </c>
      <c r="K43" s="45" t="str">
        <f t="shared" si="17"/>
        <v/>
      </c>
      <c r="L43" s="46" t="str">
        <f t="shared" si="18"/>
        <v/>
      </c>
      <c r="M43" s="44" t="str">
        <f t="shared" si="13"/>
        <v/>
      </c>
      <c r="N43" s="45" t="str">
        <f t="shared" si="14"/>
        <v/>
      </c>
      <c r="O43" s="46" t="str">
        <f t="shared" si="15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20">IF(D44="","",G43+M44)</f>
        <v/>
      </c>
      <c r="H44" s="22" t="str">
        <f t="shared" ref="H44:H58" si="21">IF(E44="","",H43+N44)</f>
        <v/>
      </c>
      <c r="I44" s="22" t="str">
        <f t="shared" ref="I44:I58" si="22">IF(F44="","",I43+O44)</f>
        <v/>
      </c>
      <c r="J44" s="44" t="str">
        <f>IF(G43="","",G43*0.03)</f>
        <v/>
      </c>
      <c r="K44" s="45" t="str">
        <f t="shared" si="17"/>
        <v/>
      </c>
      <c r="L44" s="46" t="str">
        <f t="shared" si="18"/>
        <v/>
      </c>
      <c r="M44" s="44" t="str">
        <f>IF(D44="","",J44*D44)</f>
        <v/>
      </c>
      <c r="N44" s="45" t="str">
        <f t="shared" si="14"/>
        <v/>
      </c>
      <c r="O44" s="46" t="str">
        <f t="shared" si="15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20"/>
        <v/>
      </c>
      <c r="H45" s="22" t="str">
        <f t="shared" si="21"/>
        <v/>
      </c>
      <c r="I45" s="22" t="str">
        <f t="shared" si="22"/>
        <v/>
      </c>
      <c r="J45" s="44" t="str">
        <f t="shared" si="16"/>
        <v/>
      </c>
      <c r="K45" s="45" t="str">
        <f t="shared" si="17"/>
        <v/>
      </c>
      <c r="L45" s="46" t="str">
        <f t="shared" si="18"/>
        <v/>
      </c>
      <c r="M45" s="44" t="str">
        <f t="shared" si="13"/>
        <v/>
      </c>
      <c r="N45" s="45" t="str">
        <f t="shared" si="14"/>
        <v/>
      </c>
      <c r="O45" s="46" t="str">
        <f t="shared" si="15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20"/>
        <v/>
      </c>
      <c r="H46" s="22" t="str">
        <f t="shared" si="21"/>
        <v/>
      </c>
      <c r="I46" s="22" t="str">
        <f t="shared" si="22"/>
        <v/>
      </c>
      <c r="J46" s="44" t="str">
        <f t="shared" si="16"/>
        <v/>
      </c>
      <c r="K46" s="45" t="str">
        <f t="shared" si="17"/>
        <v/>
      </c>
      <c r="L46" s="46" t="str">
        <f t="shared" si="18"/>
        <v/>
      </c>
      <c r="M46" s="44" t="str">
        <f t="shared" si="13"/>
        <v/>
      </c>
      <c r="N46" s="45" t="str">
        <f t="shared" si="14"/>
        <v/>
      </c>
      <c r="O46" s="46" t="str">
        <f t="shared" si="15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20"/>
        <v/>
      </c>
      <c r="H47" s="22" t="str">
        <f t="shared" si="21"/>
        <v/>
      </c>
      <c r="I47" s="22" t="str">
        <f t="shared" si="22"/>
        <v/>
      </c>
      <c r="J47" s="44" t="str">
        <f t="shared" si="16"/>
        <v/>
      </c>
      <c r="K47" s="45" t="str">
        <f t="shared" si="17"/>
        <v/>
      </c>
      <c r="L47" s="46" t="str">
        <f t="shared" si="18"/>
        <v/>
      </c>
      <c r="M47" s="44" t="str">
        <f t="shared" si="13"/>
        <v/>
      </c>
      <c r="N47" s="45" t="str">
        <f t="shared" si="14"/>
        <v/>
      </c>
      <c r="O47" s="46" t="str">
        <f t="shared" si="15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20"/>
        <v/>
      </c>
      <c r="H48" s="22" t="str">
        <f t="shared" si="21"/>
        <v/>
      </c>
      <c r="I48" s="22" t="str">
        <f t="shared" si="22"/>
        <v/>
      </c>
      <c r="J48" s="44" t="str">
        <f t="shared" si="16"/>
        <v/>
      </c>
      <c r="K48" s="45" t="str">
        <f t="shared" si="17"/>
        <v/>
      </c>
      <c r="L48" s="46" t="str">
        <f t="shared" si="18"/>
        <v/>
      </c>
      <c r="M48" s="44" t="str">
        <f t="shared" si="13"/>
        <v/>
      </c>
      <c r="N48" s="45" t="str">
        <f t="shared" si="14"/>
        <v/>
      </c>
      <c r="O48" s="46" t="str">
        <f t="shared" si="15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20"/>
        <v/>
      </c>
      <c r="H49" s="22" t="str">
        <f t="shared" si="21"/>
        <v/>
      </c>
      <c r="I49" s="22" t="str">
        <f t="shared" si="22"/>
        <v/>
      </c>
      <c r="J49" s="44" t="str">
        <f t="shared" si="16"/>
        <v/>
      </c>
      <c r="K49" s="45" t="str">
        <f t="shared" si="17"/>
        <v/>
      </c>
      <c r="L49" s="46" t="str">
        <f t="shared" si="18"/>
        <v/>
      </c>
      <c r="M49" s="44" t="str">
        <f t="shared" si="13"/>
        <v/>
      </c>
      <c r="N49" s="45" t="str">
        <f t="shared" si="14"/>
        <v/>
      </c>
      <c r="O49" s="46" t="str">
        <f t="shared" si="15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20"/>
        <v/>
      </c>
      <c r="H50" s="22" t="str">
        <f t="shared" si="21"/>
        <v/>
      </c>
      <c r="I50" s="22" t="str">
        <f t="shared" si="22"/>
        <v/>
      </c>
      <c r="J50" s="44" t="str">
        <f t="shared" si="16"/>
        <v/>
      </c>
      <c r="K50" s="45" t="str">
        <f t="shared" si="17"/>
        <v/>
      </c>
      <c r="L50" s="46" t="str">
        <f t="shared" si="18"/>
        <v/>
      </c>
      <c r="M50" s="44" t="str">
        <f t="shared" si="13"/>
        <v/>
      </c>
      <c r="N50" s="45" t="str">
        <f t="shared" si="14"/>
        <v/>
      </c>
      <c r="O50" s="46" t="str">
        <f t="shared" si="15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20"/>
        <v/>
      </c>
      <c r="H51" s="22" t="str">
        <f t="shared" si="21"/>
        <v/>
      </c>
      <c r="I51" s="22" t="str">
        <f t="shared" si="22"/>
        <v/>
      </c>
      <c r="J51" s="44" t="str">
        <f t="shared" si="16"/>
        <v/>
      </c>
      <c r="K51" s="45" t="str">
        <f t="shared" si="17"/>
        <v/>
      </c>
      <c r="L51" s="46" t="str">
        <f t="shared" si="18"/>
        <v/>
      </c>
      <c r="M51" s="44" t="str">
        <f t="shared" si="13"/>
        <v/>
      </c>
      <c r="N51" s="45" t="str">
        <f t="shared" si="14"/>
        <v/>
      </c>
      <c r="O51" s="46" t="str">
        <f t="shared" si="15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20"/>
        <v/>
      </c>
      <c r="H52" s="22" t="str">
        <f t="shared" si="21"/>
        <v/>
      </c>
      <c r="I52" s="22" t="str">
        <f t="shared" si="22"/>
        <v/>
      </c>
      <c r="J52" s="44" t="str">
        <f t="shared" si="16"/>
        <v/>
      </c>
      <c r="K52" s="45" t="str">
        <f t="shared" si="17"/>
        <v/>
      </c>
      <c r="L52" s="46" t="str">
        <f t="shared" si="18"/>
        <v/>
      </c>
      <c r="M52" s="44" t="str">
        <f t="shared" si="13"/>
        <v/>
      </c>
      <c r="N52" s="45" t="str">
        <f t="shared" si="14"/>
        <v/>
      </c>
      <c r="O52" s="46" t="str">
        <f t="shared" si="15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20"/>
        <v/>
      </c>
      <c r="H53" s="22" t="str">
        <f t="shared" si="21"/>
        <v/>
      </c>
      <c r="I53" s="22" t="str">
        <f t="shared" si="22"/>
        <v/>
      </c>
      <c r="J53" s="44" t="str">
        <f t="shared" si="16"/>
        <v/>
      </c>
      <c r="K53" s="45" t="str">
        <f t="shared" si="17"/>
        <v/>
      </c>
      <c r="L53" s="46" t="str">
        <f t="shared" si="18"/>
        <v/>
      </c>
      <c r="M53" s="44" t="str">
        <f t="shared" si="13"/>
        <v/>
      </c>
      <c r="N53" s="45" t="str">
        <f t="shared" si="14"/>
        <v/>
      </c>
      <c r="O53" s="46" t="str">
        <f t="shared" si="15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20"/>
        <v/>
      </c>
      <c r="H54" s="22" t="str">
        <f t="shared" si="21"/>
        <v/>
      </c>
      <c r="I54" s="22" t="str">
        <f t="shared" si="22"/>
        <v/>
      </c>
      <c r="J54" s="44" t="str">
        <f t="shared" si="16"/>
        <v/>
      </c>
      <c r="K54" s="45" t="str">
        <f t="shared" si="17"/>
        <v/>
      </c>
      <c r="L54" s="46" t="str">
        <f t="shared" si="18"/>
        <v/>
      </c>
      <c r="M54" s="44" t="str">
        <f t="shared" si="13"/>
        <v/>
      </c>
      <c r="N54" s="45" t="str">
        <f t="shared" si="14"/>
        <v/>
      </c>
      <c r="O54" s="46" t="str">
        <f t="shared" si="15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20"/>
        <v/>
      </c>
      <c r="H55" s="22" t="str">
        <f t="shared" si="21"/>
        <v/>
      </c>
      <c r="I55" s="22" t="str">
        <f t="shared" si="22"/>
        <v/>
      </c>
      <c r="J55" s="44" t="str">
        <f t="shared" si="16"/>
        <v/>
      </c>
      <c r="K55" s="45" t="str">
        <f t="shared" si="17"/>
        <v/>
      </c>
      <c r="L55" s="46" t="str">
        <f t="shared" si="18"/>
        <v/>
      </c>
      <c r="M55" s="44" t="str">
        <f t="shared" si="13"/>
        <v/>
      </c>
      <c r="N55" s="45" t="str">
        <f t="shared" si="14"/>
        <v/>
      </c>
      <c r="O55" s="46" t="str">
        <f t="shared" si="15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20"/>
        <v/>
      </c>
      <c r="H56" s="22" t="str">
        <f t="shared" si="21"/>
        <v/>
      </c>
      <c r="I56" s="22" t="str">
        <f t="shared" si="22"/>
        <v/>
      </c>
      <c r="J56" s="44" t="str">
        <f t="shared" si="16"/>
        <v/>
      </c>
      <c r="K56" s="45" t="str">
        <f t="shared" si="17"/>
        <v/>
      </c>
      <c r="L56" s="46" t="str">
        <f t="shared" si="18"/>
        <v/>
      </c>
      <c r="M56" s="44" t="str">
        <f t="shared" si="13"/>
        <v/>
      </c>
      <c r="N56" s="45" t="str">
        <f t="shared" si="14"/>
        <v/>
      </c>
      <c r="O56" s="46" t="str">
        <f t="shared" si="15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20"/>
        <v/>
      </c>
      <c r="H57" s="22" t="str">
        <f t="shared" si="21"/>
        <v/>
      </c>
      <c r="I57" s="22" t="str">
        <f t="shared" si="22"/>
        <v/>
      </c>
      <c r="J57" s="44" t="str">
        <f t="shared" si="16"/>
        <v/>
      </c>
      <c r="K57" s="45" t="str">
        <f t="shared" si="17"/>
        <v/>
      </c>
      <c r="L57" s="46" t="str">
        <f t="shared" si="18"/>
        <v/>
      </c>
      <c r="M57" s="44" t="str">
        <f t="shared" si="13"/>
        <v/>
      </c>
      <c r="N57" s="45" t="str">
        <f t="shared" si="14"/>
        <v/>
      </c>
      <c r="O57" s="46" t="str">
        <f t="shared" si="15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20"/>
        <v/>
      </c>
      <c r="H58" s="22" t="str">
        <f t="shared" si="21"/>
        <v/>
      </c>
      <c r="I58" s="22" t="str">
        <f t="shared" si="22"/>
        <v/>
      </c>
      <c r="J58" s="44" t="str">
        <f t="shared" si="16"/>
        <v/>
      </c>
      <c r="K58" s="45" t="str">
        <f t="shared" si="17"/>
        <v/>
      </c>
      <c r="L58" s="46" t="str">
        <f t="shared" si="18"/>
        <v/>
      </c>
      <c r="M58" s="44" t="str">
        <f t="shared" si="13"/>
        <v/>
      </c>
      <c r="N58" s="45" t="str">
        <f t="shared" si="14"/>
        <v/>
      </c>
      <c r="O58" s="46" t="str">
        <f t="shared" si="15"/>
        <v/>
      </c>
    </row>
    <row r="59" spans="1:15" ht="19.5" thickBot="1" x14ac:dyDescent="0.45">
      <c r="A59" s="9"/>
      <c r="B59" s="107" t="s">
        <v>5</v>
      </c>
      <c r="C59" s="108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144398.20174412336</v>
      </c>
      <c r="H59" s="71">
        <f>N59+H8</f>
        <v>172338.15948970272</v>
      </c>
      <c r="I59" s="72">
        <f>O59+I8</f>
        <v>179038.9755636286</v>
      </c>
      <c r="J59" s="67" t="s">
        <v>23</v>
      </c>
      <c r="K59" s="68">
        <f>B28-B9</f>
        <v>93</v>
      </c>
      <c r="L59" s="69" t="s">
        <v>24</v>
      </c>
      <c r="M59" s="81">
        <f>SUM(M9:M58)</f>
        <v>44398.201744123347</v>
      </c>
      <c r="N59" s="82">
        <f>SUM(N9:N58)</f>
        <v>72338.159489702724</v>
      </c>
      <c r="O59" s="83">
        <f>SUM(O9:O58)</f>
        <v>79038.975563628614</v>
      </c>
    </row>
    <row r="60" spans="1:15" ht="19.5" thickBot="1" x14ac:dyDescent="0.45">
      <c r="A60" s="9"/>
      <c r="B60" s="101" t="s">
        <v>6</v>
      </c>
      <c r="C60" s="102"/>
      <c r="D60" s="7">
        <f>COUNTIF(D9:D58,-1)</f>
        <v>0</v>
      </c>
      <c r="E60" s="7">
        <f>COUNTIF(E9:E58,-1)</f>
        <v>3</v>
      </c>
      <c r="F60" s="8">
        <f>COUNTIF(F9:F58,-1)</f>
        <v>4</v>
      </c>
      <c r="G60" s="99" t="s">
        <v>22</v>
      </c>
      <c r="H60" s="100"/>
      <c r="I60" s="106"/>
      <c r="J60" s="99" t="s">
        <v>25</v>
      </c>
      <c r="K60" s="100"/>
      <c r="L60" s="106"/>
      <c r="M60" s="9"/>
      <c r="N60" s="3"/>
      <c r="O60" s="4"/>
    </row>
    <row r="61" spans="1:15" ht="19.5" thickBot="1" x14ac:dyDescent="0.45">
      <c r="A61" s="9"/>
      <c r="B61" s="101" t="s">
        <v>26</v>
      </c>
      <c r="C61" s="102"/>
      <c r="D61" s="7">
        <f>COUNTIF(D9:D58,0)</f>
        <v>7</v>
      </c>
      <c r="E61" s="7">
        <f>COUNTIF(E9:E58,0)</f>
        <v>7</v>
      </c>
      <c r="F61" s="7">
        <f>COUNTIF(F9:F58,0)</f>
        <v>7</v>
      </c>
      <c r="G61" s="76">
        <f>G59/G8</f>
        <v>1.4439820174412337</v>
      </c>
      <c r="H61" s="77">
        <f>H59/H8</f>
        <v>1.7233815948970272</v>
      </c>
      <c r="I61" s="78">
        <f>I59/I8</f>
        <v>1.790389755636286</v>
      </c>
      <c r="J61" s="65">
        <f>(G61-100%)*30/K59</f>
        <v>0.14322000562620441</v>
      </c>
      <c r="K61" s="65">
        <f>(H61-100%)*30/K59</f>
        <v>0.23334890157968621</v>
      </c>
      <c r="L61" s="66">
        <f>(I61-100%)*30/K59</f>
        <v>0.25496443730202778</v>
      </c>
      <c r="M61" s="10"/>
      <c r="N61" s="2"/>
      <c r="O61" s="11"/>
    </row>
    <row r="62" spans="1:15" ht="19.5" thickBot="1" x14ac:dyDescent="0.45">
      <c r="A62" s="3"/>
      <c r="B62" s="99" t="s">
        <v>4</v>
      </c>
      <c r="C62" s="100"/>
      <c r="D62" s="79">
        <f t="shared" ref="D62:E62" si="23">D59/(D59+D60+D61)</f>
        <v>0</v>
      </c>
      <c r="E62" s="74">
        <f t="shared" si="23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347"/>
  <sheetViews>
    <sheetView zoomScale="80" zoomScaleNormal="80" workbookViewId="0">
      <selection activeCell="T478" sqref="T478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9:19" x14ac:dyDescent="0.4">
      <c r="S3" s="52" t="s">
        <v>92</v>
      </c>
    </row>
    <row r="4" spans="19:19" x14ac:dyDescent="0.4">
      <c r="S4" s="52" t="s">
        <v>93</v>
      </c>
    </row>
    <row r="6" spans="19:19" x14ac:dyDescent="0.4">
      <c r="S6" s="52" t="s">
        <v>49</v>
      </c>
    </row>
    <row r="7" spans="19:19" x14ac:dyDescent="0.4">
      <c r="S7" s="52" t="s">
        <v>64</v>
      </c>
    </row>
    <row r="8" spans="19:19" x14ac:dyDescent="0.4">
      <c r="S8" s="52" t="s">
        <v>65</v>
      </c>
    </row>
    <row r="9" spans="19:19" x14ac:dyDescent="0.4">
      <c r="S9" s="52" t="s">
        <v>66</v>
      </c>
    </row>
    <row r="28" spans="19:19" x14ac:dyDescent="0.4">
      <c r="S28" s="52" t="s">
        <v>50</v>
      </c>
    </row>
    <row r="29" spans="19:19" x14ac:dyDescent="0.4">
      <c r="S29" s="52" t="s">
        <v>67</v>
      </c>
    </row>
    <row r="30" spans="19:19" x14ac:dyDescent="0.4">
      <c r="S30" s="52" t="s">
        <v>68</v>
      </c>
    </row>
    <row r="32" spans="19:19" x14ac:dyDescent="0.4">
      <c r="S32" s="52" t="s">
        <v>51</v>
      </c>
    </row>
    <row r="33" spans="19:19" x14ac:dyDescent="0.4">
      <c r="S33" s="52" t="s">
        <v>69</v>
      </c>
    </row>
    <row r="34" spans="19:19" x14ac:dyDescent="0.4">
      <c r="S34" s="52" t="s">
        <v>70</v>
      </c>
    </row>
    <row r="35" spans="19:19" x14ac:dyDescent="0.4">
      <c r="S35" s="52" t="s">
        <v>71</v>
      </c>
    </row>
    <row r="55" spans="19:19" x14ac:dyDescent="0.4">
      <c r="S55" s="52" t="s">
        <v>52</v>
      </c>
    </row>
    <row r="56" spans="19:19" x14ac:dyDescent="0.4">
      <c r="S56" s="52" t="s">
        <v>72</v>
      </c>
    </row>
    <row r="81" spans="19:19" x14ac:dyDescent="0.4">
      <c r="S81" s="52" t="s">
        <v>59</v>
      </c>
    </row>
    <row r="83" spans="19:19" x14ac:dyDescent="0.4">
      <c r="S83" s="52" t="s">
        <v>73</v>
      </c>
    </row>
    <row r="84" spans="19:19" x14ac:dyDescent="0.4">
      <c r="S84" s="52" t="s">
        <v>74</v>
      </c>
    </row>
    <row r="85" spans="19:19" x14ac:dyDescent="0.4">
      <c r="S85" s="52" t="s">
        <v>75</v>
      </c>
    </row>
    <row r="108" spans="19:19" x14ac:dyDescent="0.4">
      <c r="S108" s="52" t="s">
        <v>76</v>
      </c>
    </row>
    <row r="109" spans="19:19" x14ac:dyDescent="0.4">
      <c r="S109" s="52" t="s">
        <v>77</v>
      </c>
    </row>
    <row r="110" spans="19:19" x14ac:dyDescent="0.4">
      <c r="S110" s="52" t="s">
        <v>78</v>
      </c>
    </row>
    <row r="135" spans="19:19" x14ac:dyDescent="0.4">
      <c r="S135" s="52" t="s">
        <v>79</v>
      </c>
    </row>
    <row r="136" spans="19:19" x14ac:dyDescent="0.4">
      <c r="S136" s="52" t="s">
        <v>80</v>
      </c>
    </row>
    <row r="137" spans="19:19" x14ac:dyDescent="0.4">
      <c r="S137" s="52" t="s">
        <v>81</v>
      </c>
    </row>
    <row r="162" spans="19:19" x14ac:dyDescent="0.4">
      <c r="S162" s="52" t="s">
        <v>53</v>
      </c>
    </row>
    <row r="163" spans="19:19" x14ac:dyDescent="0.4">
      <c r="S163" s="52" t="s">
        <v>82</v>
      </c>
    </row>
    <row r="164" spans="19:19" x14ac:dyDescent="0.4">
      <c r="S164" s="52" t="s">
        <v>78</v>
      </c>
    </row>
    <row r="188" spans="19:19" x14ac:dyDescent="0.4">
      <c r="S188" s="52" t="s">
        <v>60</v>
      </c>
    </row>
    <row r="189" spans="19:19" x14ac:dyDescent="0.4">
      <c r="S189" s="52" t="s">
        <v>83</v>
      </c>
    </row>
    <row r="216" spans="19:19" x14ac:dyDescent="0.4">
      <c r="S216" s="52" t="s">
        <v>61</v>
      </c>
    </row>
    <row r="217" spans="19:19" x14ac:dyDescent="0.4">
      <c r="S217" s="52" t="s">
        <v>84</v>
      </c>
    </row>
    <row r="218" spans="19:19" x14ac:dyDescent="0.4">
      <c r="S218" s="52" t="s">
        <v>85</v>
      </c>
    </row>
    <row r="219" spans="19:19" x14ac:dyDescent="0.4">
      <c r="S219" s="52" t="s">
        <v>86</v>
      </c>
    </row>
    <row r="242" spans="19:19" x14ac:dyDescent="0.4">
      <c r="S242" s="52" t="s">
        <v>62</v>
      </c>
    </row>
    <row r="243" spans="19:19" x14ac:dyDescent="0.4">
      <c r="S243" s="52" t="s">
        <v>87</v>
      </c>
    </row>
    <row r="244" spans="19:19" x14ac:dyDescent="0.4">
      <c r="S244" s="52" t="s">
        <v>88</v>
      </c>
    </row>
    <row r="269" spans="19:19" x14ac:dyDescent="0.4">
      <c r="S269" s="52" t="s">
        <v>63</v>
      </c>
    </row>
    <row r="270" spans="19:19" x14ac:dyDescent="0.4">
      <c r="S270" s="52" t="s">
        <v>82</v>
      </c>
    </row>
    <row r="271" spans="19:19" x14ac:dyDescent="0.4">
      <c r="S271" s="52" t="s">
        <v>78</v>
      </c>
    </row>
    <row r="295" spans="19:19" x14ac:dyDescent="0.4">
      <c r="S295" s="52" t="s">
        <v>58</v>
      </c>
    </row>
    <row r="296" spans="19:19" x14ac:dyDescent="0.4">
      <c r="S296" s="52" t="s">
        <v>89</v>
      </c>
    </row>
    <row r="297" spans="19:19" x14ac:dyDescent="0.4">
      <c r="S297" s="52" t="s">
        <v>90</v>
      </c>
    </row>
    <row r="298" spans="19:19" x14ac:dyDescent="0.4">
      <c r="S298" s="52" t="s">
        <v>91</v>
      </c>
    </row>
    <row r="321" spans="18:18" x14ac:dyDescent="0.4">
      <c r="R321" s="52" t="s">
        <v>94</v>
      </c>
    </row>
    <row r="322" spans="18:18" x14ac:dyDescent="0.4">
      <c r="R322" s="52" t="s">
        <v>95</v>
      </c>
    </row>
    <row r="323" spans="18:18" x14ac:dyDescent="0.4">
      <c r="R323" s="52" t="s">
        <v>96</v>
      </c>
    </row>
    <row r="347" spans="16:16" x14ac:dyDescent="0.4">
      <c r="P347" s="52" t="s">
        <v>97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/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18</v>
      </c>
    </row>
    <row r="2" spans="1:10" x14ac:dyDescent="0.4">
      <c r="A2" s="109" t="s">
        <v>98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0" x14ac:dyDescent="0.4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0" x14ac:dyDescent="0.4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0" x14ac:dyDescent="0.4">
      <c r="A5" s="110"/>
      <c r="B5" s="110"/>
      <c r="C5" s="110"/>
      <c r="D5" s="110"/>
      <c r="E5" s="110"/>
      <c r="F5" s="110"/>
      <c r="G5" s="110"/>
      <c r="H5" s="110"/>
      <c r="I5" s="110"/>
      <c r="J5" s="110"/>
    </row>
    <row r="6" spans="1:10" x14ac:dyDescent="0.4">
      <c r="A6" s="110"/>
      <c r="B6" s="110"/>
      <c r="C6" s="110"/>
      <c r="D6" s="110"/>
      <c r="E6" s="110"/>
      <c r="F6" s="110"/>
      <c r="G6" s="110"/>
      <c r="H6" s="110"/>
      <c r="I6" s="110"/>
      <c r="J6" s="110"/>
    </row>
    <row r="7" spans="1:10" x14ac:dyDescent="0.4">
      <c r="A7" s="110"/>
      <c r="B7" s="110"/>
      <c r="C7" s="110"/>
      <c r="D7" s="110"/>
      <c r="E7" s="110"/>
      <c r="F7" s="110"/>
      <c r="G7" s="110"/>
      <c r="H7" s="110"/>
      <c r="I7" s="110"/>
      <c r="J7" s="110"/>
    </row>
    <row r="8" spans="1:10" x14ac:dyDescent="0.4">
      <c r="A8" s="110"/>
      <c r="B8" s="110"/>
      <c r="C8" s="110"/>
      <c r="D8" s="110"/>
      <c r="E8" s="110"/>
      <c r="F8" s="110"/>
      <c r="G8" s="110"/>
      <c r="H8" s="110"/>
      <c r="I8" s="110"/>
      <c r="J8" s="110"/>
    </row>
    <row r="9" spans="1:10" x14ac:dyDescent="0.4">
      <c r="A9" s="110"/>
      <c r="B9" s="110"/>
      <c r="C9" s="110"/>
      <c r="D9" s="110"/>
      <c r="E9" s="110"/>
      <c r="F9" s="110"/>
      <c r="G9" s="110"/>
      <c r="H9" s="110"/>
      <c r="I9" s="110"/>
      <c r="J9" s="110"/>
    </row>
    <row r="11" spans="1:10" x14ac:dyDescent="0.4">
      <c r="A11" s="52" t="s">
        <v>19</v>
      </c>
    </row>
    <row r="12" spans="1:10" x14ac:dyDescent="0.4">
      <c r="A12" s="109" t="s">
        <v>99</v>
      </c>
      <c r="B12" s="110"/>
      <c r="C12" s="110"/>
      <c r="D12" s="110"/>
      <c r="E12" s="110"/>
      <c r="F12" s="110"/>
      <c r="G12" s="110"/>
      <c r="H12" s="110"/>
      <c r="I12" s="110"/>
      <c r="J12" s="110"/>
    </row>
    <row r="13" spans="1:10" x14ac:dyDescent="0.4">
      <c r="A13" s="110"/>
      <c r="B13" s="110"/>
      <c r="C13" s="110"/>
      <c r="D13" s="110"/>
      <c r="E13" s="110"/>
      <c r="F13" s="110"/>
      <c r="G13" s="110"/>
      <c r="H13" s="110"/>
      <c r="I13" s="110"/>
      <c r="J13" s="110"/>
    </row>
    <row r="14" spans="1:10" x14ac:dyDescent="0.4">
      <c r="A14" s="110"/>
      <c r="B14" s="110"/>
      <c r="C14" s="110"/>
      <c r="D14" s="110"/>
      <c r="E14" s="110"/>
      <c r="F14" s="110"/>
      <c r="G14" s="110"/>
      <c r="H14" s="110"/>
      <c r="I14" s="110"/>
      <c r="J14" s="110"/>
    </row>
    <row r="15" spans="1:10" x14ac:dyDescent="0.4">
      <c r="A15" s="110"/>
      <c r="B15" s="110"/>
      <c r="C15" s="110"/>
      <c r="D15" s="110"/>
      <c r="E15" s="110"/>
      <c r="F15" s="110"/>
      <c r="G15" s="110"/>
      <c r="H15" s="110"/>
      <c r="I15" s="110"/>
      <c r="J15" s="110"/>
    </row>
    <row r="16" spans="1:10" x14ac:dyDescent="0.4">
      <c r="A16" s="110"/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x14ac:dyDescent="0.4">
      <c r="A17" s="110"/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x14ac:dyDescent="0.4">
      <c r="A18" s="110"/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0" x14ac:dyDescent="0.4">
      <c r="A19" s="110"/>
      <c r="B19" s="110"/>
      <c r="C19" s="110"/>
      <c r="D19" s="110"/>
      <c r="E19" s="110"/>
      <c r="F19" s="110"/>
      <c r="G19" s="110"/>
      <c r="H19" s="110"/>
      <c r="I19" s="110"/>
      <c r="J19" s="110"/>
    </row>
    <row r="21" spans="1:10" x14ac:dyDescent="0.4">
      <c r="A21" s="52" t="s">
        <v>20</v>
      </c>
    </row>
    <row r="22" spans="1:10" x14ac:dyDescent="0.4">
      <c r="A22" s="111" t="s">
        <v>100</v>
      </c>
      <c r="B22" s="111"/>
      <c r="C22" s="111"/>
      <c r="D22" s="111"/>
      <c r="E22" s="111"/>
      <c r="F22" s="111"/>
      <c r="G22" s="111"/>
      <c r="H22" s="111"/>
      <c r="I22" s="111"/>
      <c r="J22" s="111"/>
    </row>
    <row r="23" spans="1:10" x14ac:dyDescent="0.4">
      <c r="A23" s="111"/>
      <c r="B23" s="111"/>
      <c r="C23" s="111"/>
      <c r="D23" s="111"/>
      <c r="E23" s="111"/>
      <c r="F23" s="111"/>
      <c r="G23" s="111"/>
      <c r="H23" s="111"/>
      <c r="I23" s="111"/>
      <c r="J23" s="111"/>
    </row>
    <row r="24" spans="1:10" x14ac:dyDescent="0.4">
      <c r="A24" s="111"/>
      <c r="B24" s="111"/>
      <c r="C24" s="111"/>
      <c r="D24" s="111"/>
      <c r="E24" s="111"/>
      <c r="F24" s="111"/>
      <c r="G24" s="111"/>
      <c r="H24" s="111"/>
      <c r="I24" s="111"/>
      <c r="J24" s="111"/>
    </row>
    <row r="25" spans="1:10" x14ac:dyDescent="0.4">
      <c r="A25" s="111"/>
      <c r="B25" s="111"/>
      <c r="C25" s="111"/>
      <c r="D25" s="111"/>
      <c r="E25" s="111"/>
      <c r="F25" s="111"/>
      <c r="G25" s="111"/>
      <c r="H25" s="111"/>
      <c r="I25" s="111"/>
      <c r="J25" s="111"/>
    </row>
    <row r="26" spans="1:10" x14ac:dyDescent="0.4">
      <c r="A26" s="111"/>
      <c r="B26" s="111"/>
      <c r="C26" s="111"/>
      <c r="D26" s="111"/>
      <c r="E26" s="111"/>
      <c r="F26" s="111"/>
      <c r="G26" s="111"/>
      <c r="H26" s="111"/>
      <c r="I26" s="111"/>
      <c r="J26" s="111"/>
    </row>
    <row r="27" spans="1:10" x14ac:dyDescent="0.4">
      <c r="A27" s="111"/>
      <c r="B27" s="111"/>
      <c r="C27" s="111"/>
      <c r="D27" s="111"/>
      <c r="E27" s="111"/>
      <c r="F27" s="111"/>
      <c r="G27" s="111"/>
      <c r="H27" s="111"/>
      <c r="I27" s="111"/>
      <c r="J27" s="111"/>
    </row>
    <row r="28" spans="1:10" x14ac:dyDescent="0.4">
      <c r="A28" s="111"/>
      <c r="B28" s="111"/>
      <c r="C28" s="111"/>
      <c r="D28" s="111"/>
      <c r="E28" s="111"/>
      <c r="F28" s="111"/>
      <c r="G28" s="111"/>
      <c r="H28" s="111"/>
      <c r="I28" s="111"/>
      <c r="J28" s="111"/>
    </row>
    <row r="29" spans="1:10" x14ac:dyDescent="0.4">
      <c r="A29" s="111"/>
      <c r="B29" s="111"/>
      <c r="C29" s="111"/>
      <c r="D29" s="111"/>
      <c r="E29" s="111"/>
      <c r="F29" s="111"/>
      <c r="G29" s="111"/>
      <c r="H29" s="111"/>
      <c r="I29" s="111"/>
      <c r="J29" s="11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6"/>
  <sheetViews>
    <sheetView topLeftCell="A29" zoomScale="80" zoomScaleNormal="80" workbookViewId="0">
      <selection activeCell="A44" sqref="A44:XFD4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27</v>
      </c>
      <c r="B3" s="35" t="s">
        <v>28</v>
      </c>
      <c r="C3" s="35" t="s">
        <v>29</v>
      </c>
      <c r="D3" s="36" t="s">
        <v>30</v>
      </c>
      <c r="E3" s="35" t="s">
        <v>31</v>
      </c>
      <c r="F3" s="36" t="s">
        <v>30</v>
      </c>
      <c r="G3" s="35" t="s">
        <v>32</v>
      </c>
      <c r="H3" s="36" t="s">
        <v>30</v>
      </c>
    </row>
    <row r="4" spans="1:8" x14ac:dyDescent="0.4">
      <c r="A4" s="37" t="s">
        <v>40</v>
      </c>
      <c r="B4" s="37" t="s">
        <v>33</v>
      </c>
      <c r="C4" s="37"/>
      <c r="D4" s="38"/>
      <c r="E4" s="37" t="s">
        <v>34</v>
      </c>
      <c r="F4" s="38">
        <v>44410</v>
      </c>
      <c r="G4" s="37" t="s">
        <v>42</v>
      </c>
      <c r="H4" s="38">
        <v>44414</v>
      </c>
    </row>
    <row r="5" spans="1:8" x14ac:dyDescent="0.4">
      <c r="A5" s="37" t="s">
        <v>40</v>
      </c>
      <c r="B5" s="37" t="s">
        <v>33</v>
      </c>
      <c r="C5" s="37"/>
      <c r="D5" s="38"/>
      <c r="E5" s="37" t="s">
        <v>43</v>
      </c>
      <c r="F5" s="38">
        <v>44411</v>
      </c>
      <c r="G5" s="37"/>
      <c r="H5" s="39"/>
    </row>
    <row r="6" spans="1:8" x14ac:dyDescent="0.4">
      <c r="A6" s="37" t="s">
        <v>40</v>
      </c>
      <c r="B6" s="37" t="s">
        <v>33</v>
      </c>
      <c r="C6" s="37"/>
      <c r="D6" s="39"/>
      <c r="E6" s="37" t="s">
        <v>39</v>
      </c>
      <c r="F6" s="38">
        <v>44412</v>
      </c>
      <c r="G6" s="37"/>
      <c r="H6" s="39"/>
    </row>
    <row r="7" spans="1:8" x14ac:dyDescent="0.4">
      <c r="A7" s="37" t="s">
        <v>40</v>
      </c>
      <c r="B7" s="37" t="s">
        <v>33</v>
      </c>
      <c r="C7" s="37"/>
      <c r="D7" s="39"/>
      <c r="E7" s="37" t="s">
        <v>41</v>
      </c>
      <c r="F7" s="38">
        <v>44415</v>
      </c>
      <c r="G7" s="37"/>
      <c r="H7" s="39"/>
    </row>
    <row r="8" spans="1:8" x14ac:dyDescent="0.4">
      <c r="A8" s="37" t="s">
        <v>40</v>
      </c>
      <c r="B8" s="37" t="s">
        <v>44</v>
      </c>
      <c r="C8" s="37"/>
      <c r="D8" s="39"/>
      <c r="E8" s="37" t="s">
        <v>34</v>
      </c>
      <c r="F8" s="38">
        <v>44417</v>
      </c>
      <c r="G8" s="37"/>
      <c r="H8" s="39"/>
    </row>
    <row r="9" spans="1:8" x14ac:dyDescent="0.4">
      <c r="A9" s="37" t="s">
        <v>40</v>
      </c>
      <c r="B9" s="37" t="s">
        <v>37</v>
      </c>
      <c r="C9" s="37"/>
      <c r="D9" s="39"/>
      <c r="E9" s="37"/>
      <c r="F9" s="39"/>
      <c r="G9" s="37" t="s">
        <v>34</v>
      </c>
      <c r="H9" s="38">
        <v>44418</v>
      </c>
    </row>
    <row r="10" spans="1:8" x14ac:dyDescent="0.4">
      <c r="A10" s="37" t="s">
        <v>40</v>
      </c>
      <c r="B10" s="37" t="s">
        <v>33</v>
      </c>
      <c r="C10" s="37"/>
      <c r="D10" s="39"/>
      <c r="E10" s="37"/>
      <c r="F10" s="39"/>
      <c r="G10" s="37" t="s">
        <v>34</v>
      </c>
      <c r="H10" s="38">
        <v>44418</v>
      </c>
    </row>
    <row r="11" spans="1:8" x14ac:dyDescent="0.4">
      <c r="A11" s="37" t="s">
        <v>45</v>
      </c>
      <c r="B11" s="37" t="s">
        <v>38</v>
      </c>
      <c r="C11" s="37"/>
      <c r="D11" s="39"/>
      <c r="E11" s="37" t="s">
        <v>34</v>
      </c>
      <c r="F11" s="38">
        <v>44420</v>
      </c>
      <c r="G11" s="37"/>
      <c r="H11" s="39"/>
    </row>
    <row r="12" spans="1:8" x14ac:dyDescent="0.4">
      <c r="A12" s="34" t="s">
        <v>46</v>
      </c>
      <c r="B12" s="32" t="s">
        <v>35</v>
      </c>
      <c r="C12" s="32"/>
      <c r="D12" s="33"/>
      <c r="E12" s="32" t="s">
        <v>34</v>
      </c>
      <c r="F12" s="84">
        <v>44421</v>
      </c>
      <c r="G12" s="32"/>
      <c r="H12" s="33"/>
    </row>
    <row r="13" spans="1:8" x14ac:dyDescent="0.4">
      <c r="A13" s="35" t="s">
        <v>46</v>
      </c>
      <c r="B13" s="35" t="s">
        <v>37</v>
      </c>
      <c r="C13" s="35"/>
      <c r="D13" s="36"/>
      <c r="E13" s="35" t="s">
        <v>34</v>
      </c>
      <c r="F13" s="85">
        <v>44422</v>
      </c>
      <c r="G13" s="35"/>
      <c r="H13" s="36"/>
    </row>
    <row r="14" spans="1:8" x14ac:dyDescent="0.4">
      <c r="A14" s="37" t="s">
        <v>47</v>
      </c>
      <c r="B14" s="37" t="s">
        <v>33</v>
      </c>
      <c r="C14" s="37"/>
      <c r="D14" s="38"/>
      <c r="E14" s="37" t="s">
        <v>34</v>
      </c>
      <c r="F14" s="38">
        <v>44424</v>
      </c>
      <c r="G14" s="37"/>
      <c r="H14" s="38"/>
    </row>
    <row r="15" spans="1:8" x14ac:dyDescent="0.4">
      <c r="A15" s="37" t="s">
        <v>48</v>
      </c>
      <c r="B15" s="37" t="s">
        <v>33</v>
      </c>
      <c r="C15" s="37"/>
      <c r="D15" s="38"/>
      <c r="E15" s="37"/>
      <c r="F15" s="38"/>
      <c r="G15" s="37" t="s">
        <v>34</v>
      </c>
      <c r="H15" s="38">
        <v>44425</v>
      </c>
    </row>
    <row r="16" spans="1:8" x14ac:dyDescent="0.4">
      <c r="A16" s="37" t="s">
        <v>48</v>
      </c>
      <c r="B16" s="37" t="s">
        <v>33</v>
      </c>
      <c r="C16" s="37"/>
      <c r="D16" s="39"/>
      <c r="E16" s="37"/>
      <c r="F16" s="38"/>
      <c r="G16" s="37" t="s">
        <v>34</v>
      </c>
      <c r="H16" s="38">
        <v>44427</v>
      </c>
    </row>
    <row r="17" spans="1:8" x14ac:dyDescent="0.4">
      <c r="A17" s="37" t="s">
        <v>40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40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36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36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36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27</v>
      </c>
      <c r="B23" s="35" t="s">
        <v>28</v>
      </c>
      <c r="C23" s="35" t="s">
        <v>29</v>
      </c>
      <c r="D23" s="36" t="s">
        <v>30</v>
      </c>
      <c r="E23" s="35" t="s">
        <v>31</v>
      </c>
      <c r="F23" s="36" t="s">
        <v>30</v>
      </c>
      <c r="G23" s="35" t="s">
        <v>32</v>
      </c>
      <c r="H23" s="36" t="s">
        <v>30</v>
      </c>
    </row>
    <row r="24" spans="1:8" x14ac:dyDescent="0.4">
      <c r="A24" s="37" t="s">
        <v>40</v>
      </c>
      <c r="B24" s="37" t="s">
        <v>33</v>
      </c>
      <c r="C24" s="37"/>
      <c r="D24" s="38"/>
      <c r="E24" s="37" t="s">
        <v>34</v>
      </c>
      <c r="F24" s="38">
        <v>44410</v>
      </c>
      <c r="G24" s="37" t="s">
        <v>42</v>
      </c>
      <c r="H24" s="38">
        <v>44414</v>
      </c>
    </row>
    <row r="25" spans="1:8" x14ac:dyDescent="0.4">
      <c r="A25" s="37" t="s">
        <v>40</v>
      </c>
      <c r="B25" s="37" t="s">
        <v>33</v>
      </c>
      <c r="C25" s="37"/>
      <c r="D25" s="38"/>
      <c r="E25" s="37" t="s">
        <v>43</v>
      </c>
      <c r="F25" s="38">
        <v>44411</v>
      </c>
      <c r="G25" s="37"/>
      <c r="H25" s="38"/>
    </row>
    <row r="26" spans="1:8" x14ac:dyDescent="0.4">
      <c r="A26" s="37" t="s">
        <v>40</v>
      </c>
      <c r="B26" s="37" t="s">
        <v>33</v>
      </c>
      <c r="C26" s="37"/>
      <c r="D26" s="38"/>
      <c r="E26" s="37" t="s">
        <v>39</v>
      </c>
      <c r="F26" s="38">
        <v>44412</v>
      </c>
      <c r="G26" s="37"/>
      <c r="H26" s="39"/>
    </row>
    <row r="27" spans="1:8" x14ac:dyDescent="0.4">
      <c r="A27" s="37" t="s">
        <v>40</v>
      </c>
      <c r="B27" s="37" t="s">
        <v>33</v>
      </c>
      <c r="C27" s="37"/>
      <c r="D27" s="39"/>
      <c r="E27" s="37" t="s">
        <v>41</v>
      </c>
      <c r="F27" s="38">
        <v>44415</v>
      </c>
      <c r="G27" s="37"/>
      <c r="H27" s="39"/>
    </row>
    <row r="28" spans="1:8" x14ac:dyDescent="0.4">
      <c r="A28" s="37" t="s">
        <v>40</v>
      </c>
      <c r="B28" s="37" t="s">
        <v>44</v>
      </c>
      <c r="C28" s="37"/>
      <c r="D28" s="39"/>
      <c r="E28" s="37" t="s">
        <v>34</v>
      </c>
      <c r="F28" s="38">
        <v>44417</v>
      </c>
      <c r="G28" s="37"/>
      <c r="H28" s="39"/>
    </row>
    <row r="29" spans="1:8" x14ac:dyDescent="0.4">
      <c r="A29" s="37" t="s">
        <v>40</v>
      </c>
      <c r="B29" s="37" t="s">
        <v>37</v>
      </c>
      <c r="C29" s="37"/>
      <c r="D29" s="39"/>
      <c r="E29" s="37"/>
      <c r="F29" s="38"/>
      <c r="G29" s="37" t="s">
        <v>34</v>
      </c>
      <c r="H29" s="38">
        <v>44418</v>
      </c>
    </row>
    <row r="30" spans="1:8" x14ac:dyDescent="0.4">
      <c r="A30" s="37" t="s">
        <v>40</v>
      </c>
      <c r="B30" s="37" t="s">
        <v>33</v>
      </c>
      <c r="C30" s="37"/>
      <c r="D30" s="39"/>
      <c r="E30" s="37"/>
      <c r="F30" s="38"/>
      <c r="G30" s="37" t="s">
        <v>34</v>
      </c>
      <c r="H30" s="38">
        <v>44418</v>
      </c>
    </row>
    <row r="31" spans="1:8" x14ac:dyDescent="0.4">
      <c r="A31" s="37" t="s">
        <v>45</v>
      </c>
      <c r="B31" s="37" t="s">
        <v>38</v>
      </c>
      <c r="C31" s="37"/>
      <c r="D31" s="39"/>
      <c r="E31" s="37" t="s">
        <v>34</v>
      </c>
      <c r="F31" s="38">
        <v>44420</v>
      </c>
      <c r="G31" s="37"/>
      <c r="H31" s="39"/>
    </row>
    <row r="32" spans="1:8" x14ac:dyDescent="0.4">
      <c r="A32" s="37" t="s">
        <v>46</v>
      </c>
      <c r="B32" s="37" t="s">
        <v>35</v>
      </c>
      <c r="C32" s="37"/>
      <c r="D32" s="39"/>
      <c r="E32" s="37" t="s">
        <v>34</v>
      </c>
      <c r="F32" s="38">
        <v>44421</v>
      </c>
      <c r="G32" s="37"/>
      <c r="H32" s="39"/>
    </row>
    <row r="33" spans="1:8" x14ac:dyDescent="0.4">
      <c r="A33" s="37" t="s">
        <v>46</v>
      </c>
      <c r="B33" s="37" t="s">
        <v>37</v>
      </c>
      <c r="C33" s="37"/>
      <c r="D33" s="39"/>
      <c r="E33" s="37" t="s">
        <v>34</v>
      </c>
      <c r="F33" s="38">
        <v>44422</v>
      </c>
      <c r="G33" s="37"/>
      <c r="H33" s="39"/>
    </row>
    <row r="34" spans="1:8" x14ac:dyDescent="0.4">
      <c r="A34" s="37" t="s">
        <v>47</v>
      </c>
      <c r="B34" s="37" t="s">
        <v>33</v>
      </c>
      <c r="C34" s="37"/>
      <c r="D34" s="38"/>
      <c r="E34" s="37" t="s">
        <v>34</v>
      </c>
      <c r="F34" s="38">
        <v>44424</v>
      </c>
      <c r="G34" s="37"/>
      <c r="H34" s="38"/>
    </row>
    <row r="35" spans="1:8" x14ac:dyDescent="0.4">
      <c r="A35" s="37" t="s">
        <v>48</v>
      </c>
      <c r="B35" s="37" t="s">
        <v>33</v>
      </c>
      <c r="C35" s="37"/>
      <c r="D35" s="38"/>
      <c r="E35" s="37"/>
      <c r="F35" s="38"/>
      <c r="G35" s="37" t="s">
        <v>34</v>
      </c>
      <c r="H35" s="38">
        <v>44425</v>
      </c>
    </row>
    <row r="36" spans="1:8" x14ac:dyDescent="0.4">
      <c r="A36" s="37" t="s">
        <v>48</v>
      </c>
      <c r="B36" s="37" t="s">
        <v>33</v>
      </c>
      <c r="C36" s="37"/>
      <c r="D36" s="38"/>
      <c r="E36" s="37"/>
      <c r="F36" s="38"/>
      <c r="G36" s="37" t="s">
        <v>39</v>
      </c>
      <c r="H36" s="38">
        <v>44429</v>
      </c>
    </row>
    <row r="37" spans="1:8" x14ac:dyDescent="0.4">
      <c r="A37" s="37" t="s">
        <v>48</v>
      </c>
      <c r="B37" s="37" t="s">
        <v>33</v>
      </c>
      <c r="C37" s="37"/>
      <c r="D37" s="38"/>
      <c r="E37" s="37"/>
      <c r="F37" s="86"/>
      <c r="G37" s="37" t="s">
        <v>55</v>
      </c>
      <c r="H37" s="38">
        <v>44430</v>
      </c>
    </row>
    <row r="38" spans="1:8" x14ac:dyDescent="0.4">
      <c r="A38" s="37" t="s">
        <v>48</v>
      </c>
      <c r="B38" s="37" t="s">
        <v>33</v>
      </c>
      <c r="C38" s="37"/>
      <c r="D38" s="38"/>
      <c r="E38" s="37"/>
      <c r="F38" s="86" t="s">
        <v>56</v>
      </c>
      <c r="G38" s="37" t="s">
        <v>57</v>
      </c>
      <c r="H38" s="38">
        <v>44431</v>
      </c>
    </row>
    <row r="39" spans="1:8" x14ac:dyDescent="0.4">
      <c r="A39" s="37" t="s">
        <v>48</v>
      </c>
      <c r="B39" s="37" t="s">
        <v>33</v>
      </c>
      <c r="C39" s="37"/>
      <c r="D39" s="38"/>
      <c r="E39" s="37"/>
      <c r="F39" s="86" t="s">
        <v>56</v>
      </c>
      <c r="G39" s="37" t="s">
        <v>101</v>
      </c>
      <c r="H39" s="38">
        <v>44432</v>
      </c>
    </row>
    <row r="40" spans="1:8" x14ac:dyDescent="0.4">
      <c r="A40" s="37" t="s">
        <v>40</v>
      </c>
      <c r="B40" s="37"/>
      <c r="C40" s="37"/>
      <c r="D40" s="39"/>
      <c r="E40" s="37"/>
      <c r="F40" s="39"/>
      <c r="G40" s="37"/>
      <c r="H40" s="39"/>
    </row>
    <row r="41" spans="1:8" x14ac:dyDescent="0.4">
      <c r="A41" s="37" t="s">
        <v>40</v>
      </c>
      <c r="B41" s="37"/>
      <c r="C41" s="37"/>
      <c r="D41" s="39"/>
      <c r="E41" s="37"/>
      <c r="F41" s="39"/>
      <c r="G41" s="37"/>
      <c r="H41" s="39"/>
    </row>
    <row r="42" spans="1:8" x14ac:dyDescent="0.4">
      <c r="A42" s="37" t="s">
        <v>40</v>
      </c>
      <c r="B42" s="37"/>
      <c r="C42" s="37"/>
      <c r="D42" s="39"/>
      <c r="E42" s="37"/>
      <c r="F42" s="39"/>
      <c r="G42" s="37"/>
      <c r="H42" s="39"/>
    </row>
    <row r="43" spans="1:8" x14ac:dyDescent="0.4">
      <c r="A43" s="37" t="s">
        <v>40</v>
      </c>
      <c r="B43" s="37"/>
      <c r="C43" s="37"/>
      <c r="D43" s="39"/>
      <c r="E43" s="37"/>
      <c r="F43" s="39"/>
      <c r="G43" s="37"/>
      <c r="H43" s="39"/>
    </row>
    <row r="44" spans="1:8" x14ac:dyDescent="0.4">
      <c r="A44" s="37" t="s">
        <v>40</v>
      </c>
      <c r="B44" s="37"/>
      <c r="C44" s="37"/>
      <c r="D44" s="39"/>
      <c r="E44" s="37"/>
      <c r="F44" s="39"/>
      <c r="G44" s="37"/>
      <c r="H44" s="39"/>
    </row>
    <row r="45" spans="1:8" x14ac:dyDescent="0.4">
      <c r="A45" s="37" t="s">
        <v>40</v>
      </c>
      <c r="B45" s="37"/>
      <c r="C45" s="37"/>
      <c r="D45" s="39"/>
      <c r="E45" s="37"/>
      <c r="F45" s="39"/>
      <c r="G45" s="37"/>
      <c r="H45" s="39"/>
    </row>
    <row r="46" spans="1:8" x14ac:dyDescent="0.4">
      <c r="A46" s="37" t="s">
        <v>40</v>
      </c>
      <c r="B46" s="37"/>
      <c r="C46" s="37"/>
      <c r="D46" s="39"/>
      <c r="E46" s="37"/>
      <c r="F46" s="39"/>
      <c r="G46" s="37"/>
      <c r="H46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2021-08-24T05:42:57Z</dcterms:modified>
</cp:coreProperties>
</file>